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ATAP 2024\Komoditas\"/>
    </mc:Choice>
  </mc:AlternateContent>
  <xr:revisionPtr revIDLastSave="0" documentId="8_{F4A5B0E7-29E4-457B-BB99-62DF4FA087D9}" xr6:coauthVersionLast="45" xr6:coauthVersionMax="45" xr10:uidLastSave="{00000000-0000-0000-0000-000000000000}"/>
  <bookViews>
    <workbookView xWindow="-120" yWindow="-120" windowWidth="20730" windowHeight="11310" xr2:uid="{07DC2992-0466-49B8-B27D-78EEE0C4311F}"/>
  </bookViews>
  <sheets>
    <sheet name="T. Asepan" sheetId="1" r:id="rId1"/>
  </sheets>
  <externalReferences>
    <externalReference r:id="rId2"/>
  </externalReferences>
  <definedNames>
    <definedName name="_xlnm._FilterDatabase" localSheetId="0" hidden="1">'T. Asepan'!$L$8:$M$57</definedName>
    <definedName name="komoditi">#REF!</definedName>
    <definedName name="Z_3F279D1F_CFB3_4226_902F_136088D6AABE_.wvu.PrintArea" localSheetId="0">'T. Asepan'!$A$1:$G$57</definedName>
    <definedName name="Z_BB0C7139_A5D5_4A54_9E2C_18390F57221E_.wvu.FilterData" localSheetId="0" hidden="1">'T. Asepan'!$L$8:$M$40</definedName>
    <definedName name="Z_C549CA57_D6A8_473A_95EE_534EA55B482B_.wvu.FilterData" localSheetId="0" hidden="1">'T. Asepan'!$L$8:$M$56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1" i="1" l="1"/>
  <c r="E41" i="1"/>
  <c r="F41" i="1" s="1"/>
  <c r="D41" i="1"/>
  <c r="C41" i="1"/>
  <c r="X40" i="1"/>
  <c r="F40" i="1"/>
  <c r="X39" i="1"/>
  <c r="F39" i="1"/>
  <c r="X38" i="1"/>
  <c r="F38" i="1"/>
  <c r="X37" i="1"/>
  <c r="F37" i="1"/>
  <c r="X36" i="1"/>
  <c r="F36" i="1"/>
  <c r="X35" i="1"/>
  <c r="F35" i="1"/>
  <c r="X34" i="1"/>
  <c r="F34" i="1"/>
  <c r="X33" i="1"/>
  <c r="F33" i="1"/>
  <c r="X32" i="1"/>
  <c r="F32" i="1"/>
  <c r="X31" i="1"/>
  <c r="F31" i="1"/>
  <c r="X30" i="1"/>
  <c r="F30" i="1"/>
  <c r="X29" i="1"/>
  <c r="F29" i="1"/>
  <c r="X28" i="1"/>
  <c r="F28" i="1"/>
  <c r="X27" i="1"/>
  <c r="F27" i="1"/>
  <c r="X26" i="1"/>
  <c r="F26" i="1"/>
  <c r="X25" i="1"/>
  <c r="F25" i="1"/>
  <c r="X24" i="1"/>
  <c r="F24" i="1"/>
  <c r="X23" i="1"/>
  <c r="F23" i="1"/>
  <c r="X22" i="1"/>
  <c r="F22" i="1"/>
  <c r="X21" i="1"/>
  <c r="F21" i="1"/>
  <c r="X20" i="1"/>
  <c r="F20" i="1"/>
  <c r="X19" i="1"/>
  <c r="F19" i="1"/>
  <c r="X18" i="1"/>
  <c r="F18" i="1"/>
  <c r="X17" i="1"/>
  <c r="F17" i="1"/>
  <c r="X16" i="1"/>
  <c r="F16" i="1"/>
  <c r="X15" i="1"/>
  <c r="F15" i="1"/>
  <c r="X14" i="1"/>
  <c r="M14" i="1"/>
  <c r="L14" i="1"/>
  <c r="K14" i="1"/>
  <c r="J14" i="1"/>
  <c r="F14" i="1"/>
  <c r="X13" i="1"/>
  <c r="M13" i="1"/>
  <c r="L13" i="1"/>
  <c r="K13" i="1"/>
  <c r="J13" i="1"/>
  <c r="F13" i="1"/>
  <c r="X12" i="1"/>
  <c r="M12" i="1"/>
  <c r="L12" i="1"/>
  <c r="K12" i="1"/>
  <c r="J12" i="1"/>
  <c r="F12" i="1"/>
  <c r="X11" i="1"/>
  <c r="M11" i="1"/>
  <c r="L11" i="1"/>
  <c r="K11" i="1"/>
  <c r="J11" i="1"/>
  <c r="F11" i="1"/>
  <c r="X10" i="1"/>
  <c r="M10" i="1"/>
  <c r="L10" i="1"/>
  <c r="K10" i="1"/>
  <c r="J10" i="1"/>
  <c r="F10" i="1"/>
  <c r="X9" i="1"/>
  <c r="M9" i="1"/>
  <c r="L9" i="1"/>
  <c r="K9" i="1"/>
  <c r="J9" i="1"/>
  <c r="F9" i="1"/>
  <c r="A3" i="1"/>
  <c r="C76" i="1" a="1"/>
  <c r="B76" i="1" a="1"/>
  <c r="C75" i="1" a="1"/>
  <c r="B75" i="1" a="1"/>
  <c r="C74" i="1" a="1"/>
  <c r="B74" i="1" a="1"/>
  <c r="C73" i="1" a="1"/>
  <c r="B73" i="1" a="1"/>
  <c r="C72" i="1" a="1"/>
  <c r="B72" i="1" a="1"/>
  <c r="C71" i="1" a="1"/>
  <c r="B71" i="1" a="1"/>
  <c r="C70" i="1" a="1"/>
  <c r="B70" i="1" a="1"/>
  <c r="C69" i="1" a="1"/>
  <c r="B69" i="1" a="1"/>
  <c r="C68" i="1" a="1"/>
  <c r="B68" i="1" a="1"/>
  <c r="C67" i="1" a="1"/>
  <c r="B67" i="1" a="1"/>
  <c r="C66" i="1" a="1"/>
  <c r="B66" i="1" a="1"/>
  <c r="C65" i="1" a="1"/>
  <c r="B65" i="1" a="1"/>
  <c r="C64" i="1" a="1"/>
  <c r="B64" i="1" a="1"/>
  <c r="C63" i="1" a="1"/>
  <c r="B63" i="1" a="1"/>
  <c r="C62" i="1" a="1"/>
  <c r="B62" i="1" a="1"/>
  <c r="B62" i="1" l="1"/>
  <c r="C62" i="1"/>
  <c r="B63" i="1"/>
  <c r="C63" i="1"/>
  <c r="B64" i="1"/>
  <c r="C64" i="1"/>
  <c r="B65" i="1"/>
  <c r="C65" i="1"/>
  <c r="B66" i="1"/>
  <c r="C66" i="1"/>
  <c r="B67" i="1"/>
  <c r="C67" i="1"/>
  <c r="B68" i="1"/>
  <c r="C68" i="1"/>
  <c r="B69" i="1"/>
  <c r="C69" i="1"/>
  <c r="B70" i="1"/>
  <c r="C70" i="1"/>
  <c r="B71" i="1"/>
  <c r="C71" i="1"/>
  <c r="B72" i="1"/>
  <c r="C72" i="1"/>
  <c r="B73" i="1"/>
  <c r="C73" i="1"/>
  <c r="B74" i="1"/>
  <c r="C74" i="1"/>
  <c r="B75" i="1"/>
  <c r="C75" i="1"/>
  <c r="B76" i="1"/>
  <c r="C76" i="1"/>
</calcChain>
</file>

<file path=xl/sharedStrings.xml><?xml version="1.0" encoding="utf-8"?>
<sst xmlns="http://schemas.openxmlformats.org/spreadsheetml/2006/main" count="76" uniqueCount="74">
  <si>
    <t>TABEL 12</t>
  </si>
  <si>
    <t>mas eko</t>
  </si>
  <si>
    <t>T. Asepan</t>
  </si>
  <si>
    <t>LUAS AREAL, PRODUKSI DAN PRODUKTIVITAS PERKEBUNAN RAKYAT</t>
  </si>
  <si>
    <r>
      <rPr>
        <sz val="12"/>
        <color theme="1"/>
        <rFont val="Tahoma"/>
      </rPr>
      <t xml:space="preserve">KOMODITAS : </t>
    </r>
    <r>
      <rPr>
        <b/>
        <sz val="12"/>
        <color theme="1"/>
        <rFont val="Tahoma"/>
      </rPr>
      <t>TEMBAKAU ASEPAN</t>
    </r>
  </si>
  <si>
    <t>No.</t>
  </si>
  <si>
    <t xml:space="preserve"> Kabupaten / Kota</t>
  </si>
  <si>
    <t>Luas Areal</t>
  </si>
  <si>
    <t>Produksi</t>
  </si>
  <si>
    <t>Petani Pekebun (KK)</t>
  </si>
  <si>
    <t>BERDASARKAN AREAL</t>
  </si>
  <si>
    <t>BERDASARKAN PRODUKSI</t>
  </si>
  <si>
    <t>Ditanam (Ha)</t>
  </si>
  <si>
    <t>Dipanen (Ha)</t>
  </si>
  <si>
    <t>Jumlah     (Ton)</t>
  </si>
  <si>
    <t>Rata-rata (Kg/Ha)</t>
  </si>
  <si>
    <t>KAB/KOTA</t>
  </si>
  <si>
    <t>PANEN</t>
  </si>
  <si>
    <t>PRODUKSI</t>
  </si>
  <si>
    <t>TEMBAKAU ASEPAN</t>
  </si>
  <si>
    <t>Kab. Cilacap</t>
  </si>
  <si>
    <t>Kab. Banyumas</t>
  </si>
  <si>
    <t>Kab. Purbalingga</t>
  </si>
  <si>
    <t>Kab. Banjarnegara</t>
  </si>
  <si>
    <t>Kab. Kebumen</t>
  </si>
  <si>
    <t>Kab. Purworejo</t>
  </si>
  <si>
    <t>Kab. Wonosobo</t>
  </si>
  <si>
    <t>Kab. Magelang</t>
  </si>
  <si>
    <t>Kab. Boyolali</t>
  </si>
  <si>
    <t>Kab. Klaten</t>
  </si>
  <si>
    <t>koreksi panen;</t>
  </si>
  <si>
    <t>answered pasted</t>
  </si>
  <si>
    <t>Kab. Sukoharjo</t>
  </si>
  <si>
    <t>Kab. Wonogiri</t>
  </si>
  <si>
    <t>Kab. Karanganyar</t>
  </si>
  <si>
    <t>Kab. Sragen</t>
  </si>
  <si>
    <t>Kab. Grobogan</t>
  </si>
  <si>
    <t>Kab. Blora</t>
  </si>
  <si>
    <t>Kab. Rembang</t>
  </si>
  <si>
    <t>Kab. Pati</t>
  </si>
  <si>
    <t>Kab. Kudus</t>
  </si>
  <si>
    <t>Kab. Jepara</t>
  </si>
  <si>
    <t>Kab. Demak</t>
  </si>
  <si>
    <t>Kab. Semarang</t>
  </si>
  <si>
    <t>Kab. Temanggung</t>
  </si>
  <si>
    <t>Kab. Kendal</t>
  </si>
  <si>
    <t>Kab. Batang</t>
  </si>
  <si>
    <t>Kab. Pekalongan</t>
  </si>
  <si>
    <t>Kab. Pemalang</t>
  </si>
  <si>
    <t>Kab. Tegal</t>
  </si>
  <si>
    <t>Kab. Brebes</t>
  </si>
  <si>
    <t>Kota Surakarta</t>
  </si>
  <si>
    <t>Kota Salatiga</t>
  </si>
  <si>
    <t>Kota Semarang</t>
  </si>
  <si>
    <t>JAWA TENGAH 2024</t>
  </si>
  <si>
    <t>JAWA TENGAH 2023</t>
  </si>
  <si>
    <t>JAWA TENGAH 2022</t>
  </si>
  <si>
    <t>JAWA TENGAH 2021</t>
  </si>
  <si>
    <t>JAWA TENGAH 2020</t>
  </si>
  <si>
    <t>JAWA TENGAH 2019</t>
  </si>
  <si>
    <t>JAWA TENGAH 2018</t>
  </si>
  <si>
    <t>JAWA TENGAH 2017</t>
  </si>
  <si>
    <t>JAWA TENGAH 2016</t>
  </si>
  <si>
    <t>JAWA TENGAH 2015</t>
  </si>
  <si>
    <t>JAWA TENGAH 2014</t>
  </si>
  <si>
    <t>JAWA TENGAH 2013</t>
  </si>
  <si>
    <t>JAWA TENGAH 2012</t>
  </si>
  <si>
    <t>JAWA TENGAH 2011</t>
  </si>
  <si>
    <t>JAWA TENGAH 2009</t>
  </si>
  <si>
    <t>JAWA TENGAH 2008</t>
  </si>
  <si>
    <t>Wujud Produksi  :  Daun / Krosok  kering</t>
  </si>
  <si>
    <t>https://datawrapper.dwcdn.net/1sQOR/1/</t>
  </si>
  <si>
    <t>https://datawrapper.dwcdn.net/3AF85/1/</t>
  </si>
  <si>
    <t>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</si>
</sst>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164" formatCode="_(* #,##0.00_);_(* \(#,##0.00\);_(* \-??_);_(@_)"/>
    <numFmt numFmtId="165" formatCode="_(* #,##0.0_);_(* \(#,##0.0\);_(* &quot;-&quot;_);_(@_)"/>
    <numFmt numFmtId="166" formatCode="_(* #,##0_);_(* \(#,##0\);_(* \-??_);_(@_)"/>
    <numFmt numFmtId="167" formatCode="_(* #,##0.00_);_(* \(#,##0.00\);_(* &quot;-&quot;_);_(@_)"/>
  </numFmts>
  <fonts count="21">
    <font>
      <sz val="10"/>
      <color rgb="FF000000"/>
      <name val="Calibri"/>
      <scheme val="minor"/>
    </font>
    <font>
      <sz val="12"/>
      <color theme="1"/>
      <name val="Tahoma"/>
    </font>
    <font>
      <sz val="10"/>
      <color theme="0"/>
      <name val="Arial"/>
    </font>
    <font>
      <sz val="10"/>
      <color theme="1"/>
      <name val="Arial"/>
    </font>
    <font>
      <sz val="11"/>
      <color rgb="FF000000"/>
      <name val="Inconsolata"/>
    </font>
    <font>
      <sz val="10"/>
      <name val="Calibri"/>
    </font>
    <font>
      <b/>
      <sz val="12"/>
      <color theme="1"/>
      <name val="Tahoma"/>
    </font>
    <font>
      <sz val="11"/>
      <color theme="1"/>
      <name val="Tahoma"/>
    </font>
    <font>
      <sz val="12"/>
      <color theme="1"/>
      <name val="Arial"/>
    </font>
    <font>
      <sz val="10"/>
      <color theme="1"/>
      <name val="Calibri"/>
    </font>
    <font>
      <sz val="11"/>
      <color theme="1"/>
      <name val="Arial"/>
    </font>
    <font>
      <sz val="10"/>
      <color rgb="FFFF0000"/>
      <name val="Arial"/>
    </font>
    <font>
      <i/>
      <sz val="10"/>
      <color theme="0"/>
      <name val="Arial"/>
    </font>
    <font>
      <i/>
      <sz val="10"/>
      <color theme="1"/>
      <name val="Arial"/>
    </font>
    <font>
      <i/>
      <sz val="11"/>
      <color theme="1"/>
      <name val="Tahoma"/>
    </font>
    <font>
      <sz val="8"/>
      <color theme="1"/>
      <name val="Arial"/>
    </font>
    <font>
      <u/>
      <sz val="10"/>
      <color theme="1"/>
      <name val="Arial"/>
    </font>
    <font>
      <u/>
      <sz val="11"/>
      <color theme="1"/>
      <name val="Tahoma"/>
    </font>
    <font>
      <sz val="11"/>
      <color rgb="FFFF0000"/>
      <name val="Tahoma"/>
    </font>
    <font>
      <b/>
      <sz val="8"/>
      <color theme="1"/>
      <name val="Arial"/>
    </font>
    <font>
      <sz val="10"/>
      <color theme="1"/>
      <name val="Tahoma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1" fillId="2" borderId="0" xfId="0" applyFont="1" applyFill="1" applyAlignment="1">
      <alignment horizontal="center" vertical="center"/>
    </xf>
    <xf numFmtId="0" fontId="5" fillId="0" borderId="0" xfId="0" applyFont="1"/>
    <xf numFmtId="0" fontId="7" fillId="2" borderId="0" xfId="0" applyFont="1" applyFill="1"/>
    <xf numFmtId="164" fontId="7" fillId="2" borderId="0" xfId="0" applyNumberFormat="1" applyFont="1" applyFill="1"/>
    <xf numFmtId="41" fontId="7" fillId="2" borderId="0" xfId="0" applyNumberFormat="1" applyFont="1" applyFill="1" applyAlignment="1">
      <alignment vertical="center"/>
    </xf>
    <xf numFmtId="0" fontId="2" fillId="0" borderId="0" xfId="0" applyFont="1"/>
    <xf numFmtId="0" fontId="3" fillId="2" borderId="0" xfId="0" applyFont="1" applyFill="1"/>
    <xf numFmtId="0" fontId="7" fillId="2" borderId="1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41" fontId="7" fillId="2" borderId="1" xfId="0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0" fontId="7" fillId="2" borderId="4" xfId="0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41" fontId="3" fillId="2" borderId="0" xfId="0" applyNumberFormat="1" applyFont="1" applyFill="1" applyAlignment="1">
      <alignment horizontal="right" vertical="center"/>
    </xf>
    <xf numFmtId="165" fontId="3" fillId="2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7" fillId="2" borderId="9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164" fontId="7" fillId="2" borderId="9" xfId="0" applyNumberFormat="1" applyFont="1" applyFill="1" applyBorder="1" applyAlignment="1">
      <alignment horizontal="right"/>
    </xf>
    <xf numFmtId="164" fontId="9" fillId="2" borderId="9" xfId="0" applyNumberFormat="1" applyFont="1" applyFill="1" applyBorder="1"/>
    <xf numFmtId="166" fontId="7" fillId="2" borderId="11" xfId="0" applyNumberFormat="1" applyFont="1" applyFill="1" applyBorder="1" applyAlignment="1">
      <alignment horizontal="right"/>
    </xf>
    <xf numFmtId="164" fontId="10" fillId="2" borderId="9" xfId="0" applyNumberFormat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164" fontId="7" fillId="2" borderId="12" xfId="0" applyNumberFormat="1" applyFont="1" applyFill="1" applyBorder="1" applyAlignment="1">
      <alignment horizontal="right"/>
    </xf>
    <xf numFmtId="164" fontId="9" fillId="2" borderId="12" xfId="0" applyNumberFormat="1" applyFont="1" applyFill="1" applyBorder="1"/>
    <xf numFmtId="166" fontId="7" fillId="2" borderId="14" xfId="0" applyNumberFormat="1" applyFont="1" applyFill="1" applyBorder="1" applyAlignment="1">
      <alignment horizontal="right"/>
    </xf>
    <xf numFmtId="164" fontId="7" fillId="2" borderId="9" xfId="0" applyNumberFormat="1" applyFont="1" applyFill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11" fillId="2" borderId="0" xfId="0" applyFont="1" applyFill="1"/>
    <xf numFmtId="0" fontId="7" fillId="2" borderId="15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164" fontId="7" fillId="2" borderId="15" xfId="0" applyNumberFormat="1" applyFont="1" applyFill="1" applyBorder="1" applyAlignment="1">
      <alignment horizontal="right"/>
    </xf>
    <xf numFmtId="164" fontId="9" fillId="2" borderId="15" xfId="0" applyNumberFormat="1" applyFont="1" applyFill="1" applyBorder="1"/>
    <xf numFmtId="0" fontId="7" fillId="2" borderId="2" xfId="0" applyFont="1" applyFill="1" applyBorder="1" applyAlignment="1">
      <alignment horizontal="center" vertical="center"/>
    </xf>
    <xf numFmtId="164" fontId="7" fillId="2" borderId="17" xfId="0" applyNumberFormat="1" applyFont="1" applyFill="1" applyBorder="1" applyAlignment="1">
      <alignment vertical="center"/>
    </xf>
    <xf numFmtId="164" fontId="7" fillId="2" borderId="4" xfId="0" applyNumberFormat="1" applyFont="1" applyFill="1" applyBorder="1" applyAlignment="1">
      <alignment vertical="center"/>
    </xf>
    <xf numFmtId="164" fontId="7" fillId="2" borderId="6" xfId="0" applyNumberFormat="1" applyFont="1" applyFill="1" applyBorder="1" applyAlignment="1">
      <alignment vertical="center"/>
    </xf>
    <xf numFmtId="166" fontId="7" fillId="2" borderId="1" xfId="0" applyNumberFormat="1" applyFont="1" applyFill="1" applyBorder="1" applyAlignment="1">
      <alignment vertical="center"/>
    </xf>
    <xf numFmtId="41" fontId="7" fillId="2" borderId="8" xfId="0" applyNumberFormat="1" applyFont="1" applyFill="1" applyBorder="1" applyAlignment="1">
      <alignment vertical="center"/>
    </xf>
    <xf numFmtId="164" fontId="7" fillId="2" borderId="18" xfId="0" applyNumberFormat="1" applyFont="1" applyFill="1" applyBorder="1" applyAlignment="1">
      <alignment vertical="center"/>
    </xf>
    <xf numFmtId="166" fontId="7" fillId="2" borderId="6" xfId="0" applyNumberFormat="1" applyFont="1" applyFill="1" applyBorder="1" applyAlignment="1">
      <alignment vertical="center"/>
    </xf>
    <xf numFmtId="41" fontId="7" fillId="2" borderId="6" xfId="0" applyNumberFormat="1" applyFont="1" applyFill="1" applyBorder="1" applyAlignment="1">
      <alignment vertical="center"/>
    </xf>
    <xf numFmtId="166" fontId="7" fillId="2" borderId="19" xfId="0" applyNumberFormat="1" applyFont="1" applyFill="1" applyBorder="1" applyAlignment="1">
      <alignment vertical="center"/>
    </xf>
    <xf numFmtId="41" fontId="7" fillId="2" borderId="4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167" fontId="3" fillId="2" borderId="0" xfId="0" applyNumberFormat="1" applyFont="1" applyFill="1" applyAlignment="1">
      <alignment horizontal="right" vertical="center"/>
    </xf>
    <xf numFmtId="164" fontId="7" fillId="3" borderId="4" xfId="0" applyNumberFormat="1" applyFont="1" applyFill="1" applyBorder="1" applyAlignment="1">
      <alignment vertical="center"/>
    </xf>
    <xf numFmtId="166" fontId="7" fillId="2" borderId="18" xfId="0" applyNumberFormat="1" applyFont="1" applyFill="1" applyBorder="1" applyAlignment="1">
      <alignment vertical="center"/>
    </xf>
    <xf numFmtId="164" fontId="7" fillId="2" borderId="3" xfId="0" applyNumberFormat="1" applyFont="1" applyFill="1" applyBorder="1" applyAlignment="1">
      <alignment vertical="center"/>
    </xf>
    <xf numFmtId="166" fontId="7" fillId="2" borderId="2" xfId="0" applyNumberFormat="1" applyFont="1" applyFill="1" applyBorder="1" applyAlignment="1">
      <alignment vertical="center"/>
    </xf>
    <xf numFmtId="0" fontId="12" fillId="0" borderId="0" xfId="0" applyFont="1"/>
    <xf numFmtId="0" fontId="13" fillId="2" borderId="0" xfId="0" applyFont="1" applyFill="1"/>
    <xf numFmtId="0" fontId="14" fillId="2" borderId="0" xfId="0" applyFont="1" applyFill="1"/>
    <xf numFmtId="164" fontId="14" fillId="2" borderId="0" xfId="0" applyNumberFormat="1" applyFont="1" applyFill="1"/>
    <xf numFmtId="0" fontId="7" fillId="2" borderId="0" xfId="0" applyFont="1" applyFill="1" applyAlignment="1">
      <alignment horizontal="center" vertical="center" shrinkToFi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164" fontId="3" fillId="2" borderId="0" xfId="0" applyNumberFormat="1" applyFont="1" applyFill="1"/>
    <xf numFmtId="164" fontId="15" fillId="2" borderId="0" xfId="0" applyNumberFormat="1" applyFont="1" applyFill="1" applyAlignment="1">
      <alignment horizontal="center"/>
    </xf>
    <xf numFmtId="4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166" fontId="7" fillId="2" borderId="0" xfId="0" applyNumberFormat="1" applyFont="1" applyFill="1"/>
    <xf numFmtId="0" fontId="16" fillId="2" borderId="0" xfId="0" applyFont="1" applyFill="1"/>
    <xf numFmtId="164" fontId="17" fillId="2" borderId="0" xfId="0" applyNumberFormat="1" applyFont="1" applyFill="1"/>
    <xf numFmtId="0" fontId="3" fillId="2" borderId="0" xfId="0" applyFont="1" applyFill="1" applyAlignment="1">
      <alignment horizontal="right"/>
    </xf>
    <xf numFmtId="166" fontId="18" fillId="2" borderId="0" xfId="0" applyNumberFormat="1" applyFont="1" applyFill="1"/>
    <xf numFmtId="164" fontId="18" fillId="2" borderId="0" xfId="0" applyNumberFormat="1" applyFont="1" applyFill="1"/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19" fillId="2" borderId="0" xfId="0" applyFont="1" applyFill="1"/>
    <xf numFmtId="167" fontId="19" fillId="2" borderId="0" xfId="0" applyNumberFormat="1" applyFont="1" applyFill="1" applyAlignment="1">
      <alignment horizontal="right"/>
    </xf>
    <xf numFmtId="164" fontId="19" fillId="2" borderId="0" xfId="0" applyNumberFormat="1" applyFont="1" applyFill="1" applyAlignment="1">
      <alignment horizontal="right"/>
    </xf>
    <xf numFmtId="41" fontId="7" fillId="2" borderId="0" xfId="0" applyNumberFormat="1" applyFont="1" applyFill="1" applyAlignment="1">
      <alignment horizontal="right" vertical="center"/>
    </xf>
    <xf numFmtId="0" fontId="20" fillId="2" borderId="0" xfId="0" applyFont="1" applyFill="1"/>
    <xf numFmtId="164" fontId="20" fillId="2" borderId="0" xfId="0" applyNumberFormat="1" applyFont="1" applyFill="1"/>
    <xf numFmtId="0" fontId="8" fillId="2" borderId="0" xfId="0" applyFont="1" applyFill="1"/>
    <xf numFmtId="164" fontId="8" fillId="2" borderId="0" xfId="0" applyNumberFormat="1" applyFont="1" applyFill="1"/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 i="0">
                <a:solidFill>
                  <a:srgbClr val="333333"/>
                </a:solidFill>
                <a:latin typeface="Calibri"/>
              </a:defRPr>
            </a:pPr>
            <a:r>
              <a:rPr lang="id-ID" sz="1400" b="0" i="0">
                <a:solidFill>
                  <a:srgbClr val="333333"/>
                </a:solidFill>
                <a:latin typeface="Calibri"/>
              </a:rPr>
              <a:t>Luas Areal Tembakau Asepan Jateng (Ha)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0.1392931392931393"/>
          <c:y val="0.17499999999999999"/>
          <c:w val="0.8212058212058212"/>
          <c:h val="0.50714285714285712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'T. Asepan'!$J$9:$J$40</c:f>
              <c:strCache>
                <c:ptCount val="6"/>
                <c:pt idx="0">
                  <c:v>Kab. Blora</c:v>
                </c:pt>
                <c:pt idx="1">
                  <c:v>Kab. Klaten</c:v>
                </c:pt>
                <c:pt idx="2">
                  <c:v>Kab. Boyolali</c:v>
                </c:pt>
                <c:pt idx="3">
                  <c:v>Kab. Sukoharjo</c:v>
                </c:pt>
                <c:pt idx="4">
                  <c:v>Kab. Karanganyar</c:v>
                </c:pt>
                <c:pt idx="5">
                  <c:v>Kab. Magelang</c:v>
                </c:pt>
              </c:strCache>
            </c:strRef>
          </c:cat>
          <c:val>
            <c:numRef>
              <c:f>'T. Asepan'!$K$9:$K$40</c:f>
              <c:numCache>
                <c:formatCode>_(* #,##0.00_);_(* \(#,##0.00\);_(* \-??_);_(@_)</c:formatCode>
                <c:ptCount val="32"/>
                <c:pt idx="0">
                  <c:v>2744.8</c:v>
                </c:pt>
                <c:pt idx="1">
                  <c:v>966.92</c:v>
                </c:pt>
                <c:pt idx="2">
                  <c:v>217.5</c:v>
                </c:pt>
                <c:pt idx="3">
                  <c:v>120</c:v>
                </c:pt>
                <c:pt idx="4">
                  <c:v>10</c:v>
                </c:pt>
                <c:pt idx="5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B1DB-493B-8A4A-A678BC80E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4767533"/>
        <c:axId val="1628130385"/>
      </c:barChart>
      <c:catAx>
        <c:axId val="163476753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id-ID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/>
          <a:lstStyle/>
          <a:p>
            <a:pPr lvl="0">
              <a:defRPr sz="1200" b="0" i="0">
                <a:solidFill>
                  <a:srgbClr val="333333"/>
                </a:solidFill>
                <a:latin typeface="Calibri"/>
              </a:defRPr>
            </a:pPr>
            <a:endParaRPr lang="id-ID"/>
          </a:p>
        </c:txPr>
        <c:crossAx val="1628130385"/>
        <c:crosses val="autoZero"/>
        <c:auto val="1"/>
        <c:lblAlgn val="ctr"/>
        <c:lblOffset val="100"/>
        <c:noMultiLvlLbl val="1"/>
      </c:catAx>
      <c:valAx>
        <c:axId val="162813038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id-ID"/>
              </a:p>
            </c:rich>
          </c:tx>
          <c:overlay val="0"/>
        </c:title>
        <c:numFmt formatCode="_(* #,##0.00_);_(* \(#,##0.00\);_(* \-??_);_(@_)" sourceLinked="1"/>
        <c:majorTickMark val="none"/>
        <c:minorTickMark val="none"/>
        <c:tickLblPos val="nextTo"/>
        <c:spPr>
          <a:ln/>
        </c:spPr>
        <c:txPr>
          <a:bodyPr rot="0"/>
          <a:lstStyle/>
          <a:p>
            <a:pPr lvl="0">
              <a:defRPr sz="1200" b="0" i="0">
                <a:solidFill>
                  <a:srgbClr val="333333"/>
                </a:solidFill>
                <a:latin typeface="Calibri"/>
              </a:defRPr>
            </a:pPr>
            <a:endParaRPr lang="id-ID"/>
          </a:p>
        </c:txPr>
        <c:crossAx val="1634767533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 i="0">
                <a:solidFill>
                  <a:srgbClr val="333333"/>
                </a:solidFill>
                <a:latin typeface="Calibri"/>
              </a:defRPr>
            </a:pPr>
            <a:r>
              <a:rPr lang="id-ID" sz="1400" b="0" i="0">
                <a:solidFill>
                  <a:srgbClr val="333333"/>
                </a:solidFill>
                <a:latin typeface="Calibri"/>
              </a:rPr>
              <a:t>Produksi Tembakau Asepan Jateng (Ton)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0.13900414937759337"/>
          <c:y val="0.17499999999999999"/>
          <c:w val="0.82157676348547715"/>
          <c:h val="0.50714285714285712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9BBB59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'T. Asepan'!$L$9:$L$40</c:f>
              <c:strCache>
                <c:ptCount val="6"/>
                <c:pt idx="0">
                  <c:v>Kab. Blora</c:v>
                </c:pt>
                <c:pt idx="1">
                  <c:v>Kab. Klaten</c:v>
                </c:pt>
                <c:pt idx="2">
                  <c:v>Kab. Boyolali</c:v>
                </c:pt>
                <c:pt idx="3">
                  <c:v>Kab. Sukoharjo</c:v>
                </c:pt>
                <c:pt idx="4">
                  <c:v>Kab. Karanganyar</c:v>
                </c:pt>
                <c:pt idx="5">
                  <c:v>Kab. Magelang</c:v>
                </c:pt>
              </c:strCache>
            </c:strRef>
          </c:cat>
          <c:val>
            <c:numRef>
              <c:f>'T. Asepan'!$M$9:$M$40</c:f>
              <c:numCache>
                <c:formatCode>_(* #,##0.00_);_(* \(#,##0.00\);_(* \-??_);_(@_)</c:formatCode>
                <c:ptCount val="32"/>
                <c:pt idx="0">
                  <c:v>4647.9399999999996</c:v>
                </c:pt>
                <c:pt idx="1">
                  <c:v>1799.19</c:v>
                </c:pt>
                <c:pt idx="2">
                  <c:v>282.75</c:v>
                </c:pt>
                <c:pt idx="3">
                  <c:v>269</c:v>
                </c:pt>
                <c:pt idx="4">
                  <c:v>8</c:v>
                </c:pt>
                <c:pt idx="5">
                  <c:v>0.64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4B2-4C45-9EE0-1063EEC0C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467711"/>
        <c:axId val="539634086"/>
      </c:barChart>
      <c:catAx>
        <c:axId val="20784677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id-ID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/>
          <a:lstStyle/>
          <a:p>
            <a:pPr lvl="0">
              <a:defRPr sz="1200" b="0" i="0">
                <a:solidFill>
                  <a:srgbClr val="333333"/>
                </a:solidFill>
                <a:latin typeface="Calibri"/>
              </a:defRPr>
            </a:pPr>
            <a:endParaRPr lang="id-ID"/>
          </a:p>
        </c:txPr>
        <c:crossAx val="539634086"/>
        <c:crosses val="autoZero"/>
        <c:auto val="1"/>
        <c:lblAlgn val="ctr"/>
        <c:lblOffset val="100"/>
        <c:noMultiLvlLbl val="1"/>
      </c:catAx>
      <c:valAx>
        <c:axId val="53963408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id-ID"/>
              </a:p>
            </c:rich>
          </c:tx>
          <c:overlay val="0"/>
        </c:title>
        <c:numFmt formatCode="_(* #,##0.00_);_(* \(#,##0.00\);_(* \-??_);_(@_)" sourceLinked="1"/>
        <c:majorTickMark val="none"/>
        <c:minorTickMark val="none"/>
        <c:tickLblPos val="nextTo"/>
        <c:spPr>
          <a:ln/>
        </c:spPr>
        <c:txPr>
          <a:bodyPr rot="0"/>
          <a:lstStyle/>
          <a:p>
            <a:pPr lvl="0">
              <a:defRPr sz="1200" b="0" i="0">
                <a:solidFill>
                  <a:srgbClr val="333333"/>
                </a:solidFill>
                <a:latin typeface="Calibri"/>
              </a:defRPr>
            </a:pPr>
            <a:endParaRPr lang="id-ID"/>
          </a:p>
        </c:txPr>
        <c:crossAx val="2078467711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1" i="0">
                <a:solidFill>
                  <a:srgbClr val="000000"/>
                </a:solidFill>
                <a:latin typeface="Calibri"/>
              </a:defRPr>
            </a:pPr>
            <a:r>
              <a:rPr lang="id-ID" sz="1400" b="1" i="0">
                <a:solidFill>
                  <a:srgbClr val="000000"/>
                </a:solidFill>
                <a:latin typeface="Calibri"/>
              </a:rPr>
              <a:t>Perkembangan Produksi Tembakau Asepan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cmpd="sng">
              <a:solidFill>
                <a:srgbClr val="4F81BD"/>
              </a:solidFill>
            </a:ln>
          </c:spPr>
          <c:marker>
            <c:symbol val="circle"/>
            <c:size val="7"/>
            <c:spPr>
              <a:solidFill>
                <a:srgbClr val="4F81BD"/>
              </a:solidFill>
              <a:ln cmpd="sng">
                <a:solidFill>
                  <a:srgbClr val="4F81BD"/>
                </a:solidFill>
              </a:ln>
            </c:spPr>
          </c:marker>
          <c:cat>
            <c:strRef>
              <c:f>'T. Asepan'!$B$62:$B$67</c:f>
              <c:strCache>
                <c:ptCount val="6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</c:strCache>
            </c:strRef>
          </c:cat>
          <c:val>
            <c:numRef>
              <c:f>'T. Asepan'!$C$62:$C$67</c:f>
              <c:numCache>
                <c:formatCode>_(* #,##0.00_);_(* \(#,##0.00\);_(* \-??_);_(@_)</c:formatCode>
                <c:ptCount val="6"/>
                <c:pt idx="0">
                  <c:v>7007.5199999999995</c:v>
                </c:pt>
                <c:pt idx="1">
                  <c:v>3440.3518549999999</c:v>
                </c:pt>
                <c:pt idx="2">
                  <c:v>1919.13</c:v>
                </c:pt>
                <c:pt idx="3">
                  <c:v>2126.5300000000002</c:v>
                </c:pt>
                <c:pt idx="4">
                  <c:v>4104.35826</c:v>
                </c:pt>
                <c:pt idx="5">
                  <c:v>3838.23948176258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F0-460E-BC8E-CD54B90F0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223368"/>
        <c:axId val="1886130824"/>
      </c:lineChart>
      <c:catAx>
        <c:axId val="1289223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id-ID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/>
          <a:lstStyle/>
          <a:p>
            <a:pPr lvl="0">
              <a:defRPr sz="1200" b="0" i="0">
                <a:solidFill>
                  <a:srgbClr val="000000"/>
                </a:solidFill>
                <a:latin typeface="Calibri"/>
              </a:defRPr>
            </a:pPr>
            <a:endParaRPr lang="id-ID"/>
          </a:p>
        </c:txPr>
        <c:crossAx val="1886130824"/>
        <c:crosses val="autoZero"/>
        <c:auto val="1"/>
        <c:lblAlgn val="ctr"/>
        <c:lblOffset val="100"/>
        <c:noMultiLvlLbl val="1"/>
      </c:catAx>
      <c:valAx>
        <c:axId val="188613082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1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id-ID" sz="1000" b="1" i="0">
                    <a:solidFill>
                      <a:srgbClr val="000000"/>
                    </a:solidFill>
                    <a:latin typeface="Calibri"/>
                  </a:rPr>
                  <a:t>Ton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/>
        </c:spPr>
        <c:txPr>
          <a:bodyPr rot="0"/>
          <a:lstStyle/>
          <a:p>
            <a:pPr lvl="0">
              <a:defRPr sz="1200" b="0" i="0">
                <a:solidFill>
                  <a:srgbClr val="000000"/>
                </a:solidFill>
                <a:latin typeface="Calibri"/>
              </a:defRPr>
            </a:pPr>
            <a:endParaRPr lang="id-ID"/>
          </a:p>
        </c:txPr>
        <c:crossAx val="1289223368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485775</xdr:colOff>
      <xdr:row>9</xdr:row>
      <xdr:rowOff>123825</xdr:rowOff>
    </xdr:from>
    <xdr:ext cx="5029200" cy="2914650"/>
    <xdr:graphicFrame macro="">
      <xdr:nvGraphicFramePr>
        <xdr:cNvPr id="2" name="Chart 49" title="Chart">
          <a:extLst>
            <a:ext uri="{FF2B5EF4-FFF2-40B4-BE49-F238E27FC236}">
              <a16:creationId xmlns:a16="http://schemas.microsoft.com/office/drawing/2014/main" id="{D7EBDF86-26CE-4492-A8D3-F2EC51E6A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13</xdr:col>
      <xdr:colOff>485775</xdr:colOff>
      <xdr:row>25</xdr:row>
      <xdr:rowOff>66675</xdr:rowOff>
    </xdr:from>
    <xdr:ext cx="5029200" cy="2609850"/>
    <xdr:graphicFrame macro="">
      <xdr:nvGraphicFramePr>
        <xdr:cNvPr id="3" name="Chart 50" title="Chart">
          <a:extLst>
            <a:ext uri="{FF2B5EF4-FFF2-40B4-BE49-F238E27FC236}">
              <a16:creationId xmlns:a16="http://schemas.microsoft.com/office/drawing/2014/main" id="{19FD0A9B-5972-4BCA-A832-67AF38E1B1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0</xdr:colOff>
      <xdr:row>59</xdr:row>
      <xdr:rowOff>161925</xdr:rowOff>
    </xdr:from>
    <xdr:ext cx="4629150" cy="2847975"/>
    <xdr:graphicFrame macro="">
      <xdr:nvGraphicFramePr>
        <xdr:cNvPr id="4" name="Chart 51" title="Chart">
          <a:extLst>
            <a:ext uri="{FF2B5EF4-FFF2-40B4-BE49-F238E27FC236}">
              <a16:creationId xmlns:a16="http://schemas.microsoft.com/office/drawing/2014/main" id="{CAB3B8A8-8FB2-4018-80EF-EE7E04009D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13</xdr:col>
      <xdr:colOff>828675</xdr:colOff>
      <xdr:row>59</xdr:row>
      <xdr:rowOff>161925</xdr:rowOff>
    </xdr:from>
    <xdr:ext cx="6562725" cy="5953125"/>
    <xdr:pic>
      <xdr:nvPicPr>
        <xdr:cNvPr id="5" name="image24.png" title="Gambar">
          <a:extLst>
            <a:ext uri="{FF2B5EF4-FFF2-40B4-BE49-F238E27FC236}">
              <a16:creationId xmlns:a16="http://schemas.microsoft.com/office/drawing/2014/main" id="{96EE826B-D436-4DB6-8104-B073D0CBA1BA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534900" y="10858500"/>
          <a:ext cx="6562725" cy="59531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152400</xdr:colOff>
      <xdr:row>60</xdr:row>
      <xdr:rowOff>152400</xdr:rowOff>
    </xdr:from>
    <xdr:ext cx="5419725" cy="4914900"/>
    <xdr:pic>
      <xdr:nvPicPr>
        <xdr:cNvPr id="6" name="image22.png" title="Image">
          <a:extLst>
            <a:ext uri="{FF2B5EF4-FFF2-40B4-BE49-F238E27FC236}">
              <a16:creationId xmlns:a16="http://schemas.microsoft.com/office/drawing/2014/main" id="{46AD9A28-7A3B-4285-8FFA-706703A432C3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91100" y="11029950"/>
          <a:ext cx="5419725" cy="491490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TAP%202024/ATAP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kota"/>
      <sheetName val="Adas"/>
      <sheetName val="Akar Wangi"/>
      <sheetName val="Cabe Jamu"/>
      <sheetName val="Janggelan"/>
      <sheetName val="Cabe Jamu old"/>
      <sheetName val="Jarak Kepyar"/>
      <sheetName val="Kapas"/>
      <sheetName val="Klembak"/>
      <sheetName val="Nilam"/>
      <sheetName val="Pandan old"/>
      <sheetName val="Pandan"/>
      <sheetName val="Sereh Wangi"/>
      <sheetName val="Sheet1"/>
      <sheetName val="Sereh Wangi old"/>
      <sheetName val="Tebu Kristal"/>
      <sheetName val="Gula (Tumbu)"/>
      <sheetName val="Batang Tebu"/>
      <sheetName val="T. Asepan"/>
      <sheetName val="T. Rajang"/>
      <sheetName val="T. Garangan"/>
      <sheetName val="T. Virginia"/>
      <sheetName val="T. Vorstenland"/>
      <sheetName val="Tembakau Total"/>
      <sheetName val="Wijen"/>
      <sheetName val="Mendong"/>
      <sheetName val="Aren"/>
      <sheetName val="Asam Jawa"/>
      <sheetName val="Asam Manis"/>
      <sheetName val="Cassiavera"/>
      <sheetName val="Cengkeh"/>
      <sheetName val="Glagah Arjuna"/>
      <sheetName val="J. Mete"/>
      <sheetName val="Jarak Pagar"/>
      <sheetName val="Jenitri"/>
      <sheetName val="Kakao"/>
      <sheetName val="Kapok"/>
      <sheetName val="Karet"/>
      <sheetName val="K. Dalam"/>
      <sheetName val="K Deres"/>
      <sheetName val="K. Genjah"/>
      <sheetName val="K. Hibrida"/>
      <sheetName val="K.Kopyor"/>
      <sheetName val="Kelapa Total"/>
      <sheetName val="Kemiri"/>
      <sheetName val="Kemiri Sunan"/>
      <sheetName val="Kemukus"/>
      <sheetName val="Kenanga"/>
      <sheetName val="Kina"/>
      <sheetName val="K. Arabika"/>
      <sheetName val="K. Robusta"/>
      <sheetName val="Kopi Total"/>
      <sheetName val="Lada"/>
      <sheetName val="Nipah"/>
      <sheetName val="Pala"/>
      <sheetName val="Panili"/>
      <sheetName val="Pinang"/>
      <sheetName val="Siwalan"/>
      <sheetName val="Te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">
          <cell r="A3" t="str">
            <v>TANAMAN SEMUSIM DI JAWA TENGAH TAHUN 2024</v>
          </cell>
        </row>
      </sheetData>
      <sheetData sheetId="18">
        <row r="9">
          <cell r="J9" t="str">
            <v>Kab. Blora</v>
          </cell>
          <cell r="K9">
            <v>2744.8</v>
          </cell>
          <cell r="L9" t="str">
            <v>Kab. Blora</v>
          </cell>
          <cell r="M9">
            <v>4647.9399999999996</v>
          </cell>
        </row>
        <row r="10">
          <cell r="J10" t="str">
            <v>Kab. Klaten</v>
          </cell>
          <cell r="K10">
            <v>966.92</v>
          </cell>
          <cell r="L10" t="str">
            <v>Kab. Klaten</v>
          </cell>
          <cell r="M10">
            <v>1799.19</v>
          </cell>
        </row>
        <row r="11">
          <cell r="J11" t="str">
            <v>Kab. Boyolali</v>
          </cell>
          <cell r="K11">
            <v>217.5</v>
          </cell>
          <cell r="L11" t="str">
            <v>Kab. Boyolali</v>
          </cell>
          <cell r="M11">
            <v>282.75</v>
          </cell>
        </row>
        <row r="12">
          <cell r="J12" t="str">
            <v>Kab. Sukoharjo</v>
          </cell>
          <cell r="K12">
            <v>120</v>
          </cell>
          <cell r="L12" t="str">
            <v>Kab. Sukoharjo</v>
          </cell>
          <cell r="M12">
            <v>269</v>
          </cell>
        </row>
        <row r="13">
          <cell r="J13" t="str">
            <v>Kab. Karanganyar</v>
          </cell>
          <cell r="K13">
            <v>10</v>
          </cell>
          <cell r="L13" t="str">
            <v>Kab. Karanganyar</v>
          </cell>
          <cell r="M13">
            <v>8</v>
          </cell>
        </row>
        <row r="14">
          <cell r="J14" t="str">
            <v>Kab. Magelang</v>
          </cell>
          <cell r="K14">
            <v>1</v>
          </cell>
          <cell r="L14" t="str">
            <v>Kab. Magelang</v>
          </cell>
          <cell r="M14">
            <v>0.64</v>
          </cell>
        </row>
        <row r="62">
          <cell r="B62" t="str">
            <v>2024</v>
          </cell>
          <cell r="C62">
            <v>7007.5199999999995</v>
          </cell>
        </row>
        <row r="63">
          <cell r="B63" t="str">
            <v>2023</v>
          </cell>
          <cell r="C63">
            <v>3440.3518549999999</v>
          </cell>
        </row>
        <row r="64">
          <cell r="B64" t="str">
            <v>2022</v>
          </cell>
          <cell r="C64">
            <v>1919.13</v>
          </cell>
        </row>
        <row r="65">
          <cell r="B65" t="str">
            <v>2021</v>
          </cell>
          <cell r="C65">
            <v>2126.5300000000002</v>
          </cell>
        </row>
        <row r="66">
          <cell r="B66" t="str">
            <v>2020</v>
          </cell>
          <cell r="C66">
            <v>4104.35826</v>
          </cell>
        </row>
        <row r="67">
          <cell r="B67" t="str">
            <v>2019</v>
          </cell>
          <cell r="C67">
            <v>3838.23948176258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datawrapper.dwcdn.net/3AF85/1/" TargetMode="External"/><Relationship Id="rId1" Type="http://schemas.openxmlformats.org/officeDocument/2006/relationships/hyperlink" Target="https://datawrapper.dwcdn.net/1sQOR/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738AC-14E8-49B4-AC28-DB8EA17CBB48}">
  <sheetPr>
    <tabColor rgb="FF76923C"/>
  </sheetPr>
  <dimension ref="A1:AL1003"/>
  <sheetViews>
    <sheetView tabSelected="1" workbookViewId="0">
      <selection sqref="A1:G1"/>
    </sheetView>
  </sheetViews>
  <sheetFormatPr defaultColWidth="14.42578125" defaultRowHeight="15" customHeight="1"/>
  <cols>
    <col min="1" max="1" width="4.7109375" customWidth="1"/>
    <col min="2" max="2" width="21.28515625" customWidth="1"/>
    <col min="3" max="3" width="15.42578125" customWidth="1"/>
    <col min="4" max="4" width="15.140625" customWidth="1"/>
    <col min="5" max="5" width="16" customWidth="1"/>
    <col min="6" max="6" width="14.85546875" customWidth="1"/>
    <col min="7" max="7" width="15.140625" customWidth="1"/>
    <col min="8" max="8" width="9.140625" customWidth="1"/>
    <col min="9" max="9" width="11.140625" customWidth="1"/>
    <col min="10" max="10" width="15" customWidth="1"/>
    <col min="11" max="14" width="12.5703125" customWidth="1"/>
    <col min="15" max="15" width="4" customWidth="1"/>
    <col min="16" max="16" width="6.28515625" customWidth="1"/>
    <col min="17" max="17" width="16.85546875" customWidth="1"/>
    <col min="18" max="18" width="15.28515625" customWidth="1"/>
    <col min="19" max="19" width="14.5703125" hidden="1" customWidth="1"/>
    <col min="20" max="20" width="16" hidden="1" customWidth="1"/>
    <col min="21" max="21" width="11.28515625" hidden="1" customWidth="1"/>
    <col min="22" max="22" width="15.42578125" customWidth="1"/>
    <col min="23" max="23" width="9.140625" hidden="1" customWidth="1"/>
    <col min="24" max="24" width="17" hidden="1" customWidth="1"/>
    <col min="25" max="25" width="14" customWidth="1"/>
    <col min="26" max="26" width="12.5703125" customWidth="1"/>
    <col min="27" max="38" width="9.140625" customWidth="1"/>
  </cols>
  <sheetData>
    <row r="1" spans="1:38" ht="17.25" customHeight="1">
      <c r="A1" s="1" t="s">
        <v>0</v>
      </c>
      <c r="B1" s="2"/>
      <c r="C1" s="2"/>
      <c r="D1" s="2"/>
      <c r="E1" s="2"/>
      <c r="F1" s="2"/>
      <c r="G1" s="2"/>
      <c r="H1" s="3"/>
      <c r="I1" s="3"/>
      <c r="J1" s="3" t="s">
        <v>1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5" t="s">
        <v>2</v>
      </c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pans="1:38" ht="17.25" customHeight="1">
      <c r="A2" s="6" t="s">
        <v>3</v>
      </c>
      <c r="B2" s="7"/>
      <c r="C2" s="7"/>
      <c r="D2" s="7"/>
      <c r="E2" s="7"/>
      <c r="F2" s="7"/>
      <c r="G2" s="7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1:38" ht="17.25" customHeight="1">
      <c r="A3" s="6" t="str">
        <f>'[1]Batang Tebu'!$A$3</f>
        <v>TANAMAN SEMUSIM DI JAWA TENGAH TAHUN 2024</v>
      </c>
      <c r="B3" s="7"/>
      <c r="C3" s="7"/>
      <c r="D3" s="7"/>
      <c r="E3" s="7"/>
      <c r="F3" s="7"/>
      <c r="G3" s="7"/>
      <c r="H3" s="3"/>
      <c r="I3" s="3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1:38" ht="17.25" customHeight="1">
      <c r="A4" s="6" t="s">
        <v>4</v>
      </c>
      <c r="B4" s="7"/>
      <c r="C4" s="7"/>
      <c r="D4" s="7"/>
      <c r="E4" s="7"/>
      <c r="F4" s="7"/>
      <c r="G4" s="7"/>
      <c r="H4" s="3"/>
      <c r="I4" s="3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1:38" ht="15" customHeight="1">
      <c r="A5" s="8"/>
      <c r="B5" s="8"/>
      <c r="C5" s="8"/>
      <c r="D5" s="8"/>
      <c r="E5" s="9"/>
      <c r="F5" s="8"/>
      <c r="G5" s="10"/>
      <c r="H5" s="11"/>
      <c r="I5" s="11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</row>
    <row r="6" spans="1:38" ht="17.25" customHeight="1">
      <c r="A6" s="13" t="s">
        <v>5</v>
      </c>
      <c r="B6" s="13" t="s">
        <v>6</v>
      </c>
      <c r="C6" s="14" t="s">
        <v>7</v>
      </c>
      <c r="D6" s="15"/>
      <c r="E6" s="14" t="s">
        <v>8</v>
      </c>
      <c r="F6" s="15"/>
      <c r="G6" s="16" t="s">
        <v>9</v>
      </c>
      <c r="H6" s="11"/>
      <c r="I6" s="11"/>
      <c r="J6" s="17" t="s">
        <v>10</v>
      </c>
      <c r="K6" s="7"/>
      <c r="L6" s="17" t="s">
        <v>11</v>
      </c>
      <c r="M6" s="7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30" customHeight="1">
      <c r="A7" s="18"/>
      <c r="B7" s="19"/>
      <c r="C7" s="20" t="s">
        <v>12</v>
      </c>
      <c r="D7" s="20" t="s">
        <v>13</v>
      </c>
      <c r="E7" s="21" t="s">
        <v>14</v>
      </c>
      <c r="F7" s="22" t="s">
        <v>15</v>
      </c>
      <c r="G7" s="18"/>
      <c r="H7" s="11"/>
      <c r="I7" s="11"/>
      <c r="J7" s="7"/>
      <c r="K7" s="7"/>
      <c r="L7" s="7"/>
      <c r="M7" s="7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</row>
    <row r="8" spans="1:38" ht="17.25" customHeight="1">
      <c r="A8" s="23">
        <v>1</v>
      </c>
      <c r="B8" s="24">
        <v>2</v>
      </c>
      <c r="C8" s="25">
        <v>3</v>
      </c>
      <c r="D8" s="22">
        <v>4</v>
      </c>
      <c r="E8" s="23">
        <v>5</v>
      </c>
      <c r="F8" s="24">
        <v>6</v>
      </c>
      <c r="G8" s="26">
        <v>7</v>
      </c>
      <c r="H8" s="11"/>
      <c r="I8" s="11"/>
      <c r="J8" s="4" t="s">
        <v>16</v>
      </c>
      <c r="K8" s="27" t="s">
        <v>17</v>
      </c>
      <c r="L8" s="4" t="s">
        <v>16</v>
      </c>
      <c r="M8" s="28" t="s">
        <v>18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29" t="s">
        <v>19</v>
      </c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</row>
    <row r="9" spans="1:38" ht="17.25" customHeight="1">
      <c r="A9" s="30">
        <v>1</v>
      </c>
      <c r="B9" s="31" t="s">
        <v>20</v>
      </c>
      <c r="C9" s="32">
        <v>0</v>
      </c>
      <c r="D9" s="33">
        <v>0</v>
      </c>
      <c r="E9" s="33">
        <v>0</v>
      </c>
      <c r="F9" s="34">
        <f t="shared" ref="F9:F40" si="0">IFERROR((E9/D9)*1000,0)</f>
        <v>0</v>
      </c>
      <c r="G9" s="33">
        <v>0</v>
      </c>
      <c r="H9" s="11"/>
      <c r="I9" s="11"/>
      <c r="J9" s="31" t="str">
        <f ca="1">IFERROR(__xludf.DUMMYFUNCTION("QUERY($B$9:$E$40,""select B where C&lt;&gt;0 Order By C desc"")"),"Kab. Blora")</f>
        <v>Kab. Blora</v>
      </c>
      <c r="K9" s="35">
        <f ca="1">IFERROR(__xludf.DUMMYFUNCTION("QUERY($B$9:$E$40,""select D where C&lt;&gt;0 Order By C desc"")"),2744.8)</f>
        <v>2744.8</v>
      </c>
      <c r="L9" s="31" t="str">
        <f ca="1">IFERROR(__xludf.DUMMYFUNCTION("QUERY($B$9:$E$40,""select B where E&lt;&gt;0 Order By E desc"")"),"Kab. Blora")</f>
        <v>Kab. Blora</v>
      </c>
      <c r="M9" s="35">
        <f ca="1">IFERROR(__xludf.DUMMYFUNCTION("QUERY($B$9:$E$40,""select E where E&lt;&gt;0 Order By E desc"")"),4647.94)</f>
        <v>4647.9399999999996</v>
      </c>
      <c r="N9" s="12"/>
      <c r="O9" s="12"/>
      <c r="P9" s="12"/>
      <c r="Q9" s="12"/>
      <c r="R9" s="12"/>
      <c r="S9" s="12"/>
      <c r="T9" s="12"/>
      <c r="U9" s="12"/>
      <c r="V9" s="12"/>
      <c r="W9" s="12"/>
      <c r="X9" s="36" t="str">
        <f t="shared" ref="X9:X40" si="1">IF(ISNUMBER(SEARCH("Kab. ",B9)),RIGHT(B9,LEN(B9)-FIND(" ",B9)),B9)</f>
        <v>Cilacap</v>
      </c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</row>
    <row r="10" spans="1:38" ht="17.25" customHeight="1">
      <c r="A10" s="37">
        <v>2</v>
      </c>
      <c r="B10" s="38" t="s">
        <v>21</v>
      </c>
      <c r="C10" s="39">
        <v>0</v>
      </c>
      <c r="D10" s="40">
        <v>0</v>
      </c>
      <c r="E10" s="40">
        <v>0</v>
      </c>
      <c r="F10" s="41">
        <f t="shared" si="0"/>
        <v>0</v>
      </c>
      <c r="G10" s="40">
        <v>0</v>
      </c>
      <c r="H10" s="11"/>
      <c r="I10" s="11"/>
      <c r="J10" s="38" t="str">
        <f ca="1">IFERROR(__xludf.DUMMYFUNCTION("""COMPUTED_VALUE"""),"Kab. Klaten")</f>
        <v>Kab. Klaten</v>
      </c>
      <c r="K10" s="42">
        <f ca="1">IFERROR(__xludf.DUMMYFUNCTION("""COMPUTED_VALUE"""),966.92)</f>
        <v>966.92</v>
      </c>
      <c r="L10" s="38" t="str">
        <f ca="1">IFERROR(__xludf.DUMMYFUNCTION("""COMPUTED_VALUE"""),"Kab. Klaten")</f>
        <v>Kab. Klaten</v>
      </c>
      <c r="M10" s="42">
        <f ca="1">IFERROR(__xludf.DUMMYFUNCTION("""COMPUTED_VALUE"""),1799.19)</f>
        <v>1799.19</v>
      </c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36" t="str">
        <f t="shared" si="1"/>
        <v>Banyumas</v>
      </c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</row>
    <row r="11" spans="1:38" ht="17.25" customHeight="1">
      <c r="A11" s="37">
        <v>3</v>
      </c>
      <c r="B11" s="38" t="s">
        <v>22</v>
      </c>
      <c r="C11" s="39">
        <v>0</v>
      </c>
      <c r="D11" s="40">
        <v>0</v>
      </c>
      <c r="E11" s="40">
        <v>0</v>
      </c>
      <c r="F11" s="41">
        <f t="shared" si="0"/>
        <v>0</v>
      </c>
      <c r="G11" s="40">
        <v>0</v>
      </c>
      <c r="H11" s="11"/>
      <c r="I11" s="11"/>
      <c r="J11" s="38" t="str">
        <f ca="1">IFERROR(__xludf.DUMMYFUNCTION("""COMPUTED_VALUE"""),"Kab. Boyolali")</f>
        <v>Kab. Boyolali</v>
      </c>
      <c r="K11" s="42">
        <f ca="1">IFERROR(__xludf.DUMMYFUNCTION("""COMPUTED_VALUE"""),217.5)</f>
        <v>217.5</v>
      </c>
      <c r="L11" s="38" t="str">
        <f ca="1">IFERROR(__xludf.DUMMYFUNCTION("""COMPUTED_VALUE"""),"Kab. Boyolali")</f>
        <v>Kab. Boyolali</v>
      </c>
      <c r="M11" s="42">
        <f ca="1">IFERROR(__xludf.DUMMYFUNCTION("""COMPUTED_VALUE"""),282.75)</f>
        <v>282.75</v>
      </c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36" t="str">
        <f t="shared" si="1"/>
        <v>Purbalingga</v>
      </c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</row>
    <row r="12" spans="1:38" ht="17.25" customHeight="1">
      <c r="A12" s="37">
        <v>4</v>
      </c>
      <c r="B12" s="38" t="s">
        <v>23</v>
      </c>
      <c r="C12" s="39">
        <v>0</v>
      </c>
      <c r="D12" s="40">
        <v>0</v>
      </c>
      <c r="E12" s="40">
        <v>0</v>
      </c>
      <c r="F12" s="41">
        <f t="shared" si="0"/>
        <v>0</v>
      </c>
      <c r="G12" s="40">
        <v>0</v>
      </c>
      <c r="H12" s="11"/>
      <c r="I12" s="11"/>
      <c r="J12" s="38" t="str">
        <f ca="1">IFERROR(__xludf.DUMMYFUNCTION("""COMPUTED_VALUE"""),"Kab. Sukoharjo")</f>
        <v>Kab. Sukoharjo</v>
      </c>
      <c r="K12" s="42">
        <f ca="1">IFERROR(__xludf.DUMMYFUNCTION("""COMPUTED_VALUE"""),120)</f>
        <v>120</v>
      </c>
      <c r="L12" s="38" t="str">
        <f ca="1">IFERROR(__xludf.DUMMYFUNCTION("""COMPUTED_VALUE"""),"Kab. Sukoharjo")</f>
        <v>Kab. Sukoharjo</v>
      </c>
      <c r="M12" s="42">
        <f ca="1">IFERROR(__xludf.DUMMYFUNCTION("""COMPUTED_VALUE"""),269)</f>
        <v>269</v>
      </c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36" t="str">
        <f t="shared" si="1"/>
        <v>Banjarnegara</v>
      </c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</row>
    <row r="13" spans="1:38" ht="17.25" customHeight="1">
      <c r="A13" s="37">
        <v>5</v>
      </c>
      <c r="B13" s="38" t="s">
        <v>24</v>
      </c>
      <c r="C13" s="39">
        <v>0</v>
      </c>
      <c r="D13" s="40">
        <v>0</v>
      </c>
      <c r="E13" s="40">
        <v>0</v>
      </c>
      <c r="F13" s="41">
        <f t="shared" si="0"/>
        <v>0</v>
      </c>
      <c r="G13" s="40">
        <v>0</v>
      </c>
      <c r="H13" s="11"/>
      <c r="I13" s="11"/>
      <c r="J13" s="38" t="str">
        <f ca="1">IFERROR(__xludf.DUMMYFUNCTION("""COMPUTED_VALUE"""),"Kab. Karanganyar")</f>
        <v>Kab. Karanganyar</v>
      </c>
      <c r="K13" s="42">
        <f ca="1">IFERROR(__xludf.DUMMYFUNCTION("""COMPUTED_VALUE"""),10)</f>
        <v>10</v>
      </c>
      <c r="L13" s="38" t="str">
        <f ca="1">IFERROR(__xludf.DUMMYFUNCTION("""COMPUTED_VALUE"""),"Kab. Karanganyar")</f>
        <v>Kab. Karanganyar</v>
      </c>
      <c r="M13" s="42">
        <f ca="1">IFERROR(__xludf.DUMMYFUNCTION("""COMPUTED_VALUE"""),8)</f>
        <v>8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36" t="str">
        <f t="shared" si="1"/>
        <v>Kebumen</v>
      </c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</row>
    <row r="14" spans="1:38" ht="17.25" customHeight="1">
      <c r="A14" s="37">
        <v>6</v>
      </c>
      <c r="B14" s="38" t="s">
        <v>25</v>
      </c>
      <c r="C14" s="39">
        <v>0</v>
      </c>
      <c r="D14" s="40">
        <v>0</v>
      </c>
      <c r="E14" s="40">
        <v>0</v>
      </c>
      <c r="F14" s="41">
        <f t="shared" si="0"/>
        <v>0</v>
      </c>
      <c r="G14" s="40">
        <v>0</v>
      </c>
      <c r="H14" s="11"/>
      <c r="I14" s="11"/>
      <c r="J14" s="38" t="str">
        <f ca="1">IFERROR(__xludf.DUMMYFUNCTION("""COMPUTED_VALUE"""),"Kab. Magelang")</f>
        <v>Kab. Magelang</v>
      </c>
      <c r="K14" s="42">
        <f ca="1">IFERROR(__xludf.DUMMYFUNCTION("""COMPUTED_VALUE"""),1)</f>
        <v>1</v>
      </c>
      <c r="L14" s="38" t="str">
        <f ca="1">IFERROR(__xludf.DUMMYFUNCTION("""COMPUTED_VALUE"""),"Kab. Magelang")</f>
        <v>Kab. Magelang</v>
      </c>
      <c r="M14" s="42">
        <f ca="1">IFERROR(__xludf.DUMMYFUNCTION("""COMPUTED_VALUE"""),0.64)</f>
        <v>0.64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36" t="str">
        <f t="shared" si="1"/>
        <v>Purworejo</v>
      </c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</row>
    <row r="15" spans="1:38" ht="17.25" customHeight="1">
      <c r="A15" s="37">
        <v>7</v>
      </c>
      <c r="B15" s="38" t="s">
        <v>26</v>
      </c>
      <c r="C15" s="39">
        <v>0</v>
      </c>
      <c r="D15" s="40">
        <v>0</v>
      </c>
      <c r="E15" s="40">
        <v>0</v>
      </c>
      <c r="F15" s="41">
        <f t="shared" si="0"/>
        <v>0</v>
      </c>
      <c r="G15" s="40">
        <v>0</v>
      </c>
      <c r="H15" s="11"/>
      <c r="I15" s="11"/>
      <c r="J15" s="38"/>
      <c r="K15" s="42"/>
      <c r="L15" s="38"/>
      <c r="M15" s="4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36" t="str">
        <f t="shared" si="1"/>
        <v>Wonosobo</v>
      </c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</row>
    <row r="16" spans="1:38" ht="17.25" customHeight="1">
      <c r="A16" s="37">
        <v>8</v>
      </c>
      <c r="B16" s="38" t="s">
        <v>27</v>
      </c>
      <c r="C16" s="39">
        <v>1</v>
      </c>
      <c r="D16" s="40">
        <v>1</v>
      </c>
      <c r="E16" s="40">
        <v>0.64</v>
      </c>
      <c r="F16" s="41">
        <f t="shared" si="0"/>
        <v>640</v>
      </c>
      <c r="G16" s="40">
        <v>3</v>
      </c>
      <c r="H16" s="11"/>
      <c r="I16" s="11"/>
      <c r="J16" s="38"/>
      <c r="K16" s="42"/>
      <c r="L16" s="38"/>
      <c r="M16" s="4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36" t="str">
        <f t="shared" si="1"/>
        <v>Magelang</v>
      </c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</row>
    <row r="17" spans="1:38" ht="17.25" customHeight="1">
      <c r="A17" s="43">
        <v>9</v>
      </c>
      <c r="B17" s="38" t="s">
        <v>28</v>
      </c>
      <c r="C17" s="39">
        <v>217.5</v>
      </c>
      <c r="D17" s="40">
        <v>217.5</v>
      </c>
      <c r="E17" s="40">
        <v>282.75</v>
      </c>
      <c r="F17" s="41">
        <f t="shared" si="0"/>
        <v>1300</v>
      </c>
      <c r="G17" s="40">
        <v>722</v>
      </c>
      <c r="H17" s="11"/>
      <c r="I17" s="11"/>
      <c r="J17" s="38"/>
      <c r="K17" s="42"/>
      <c r="L17" s="38"/>
      <c r="M17" s="4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36" t="str">
        <f t="shared" si="1"/>
        <v>Boyolali</v>
      </c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</row>
    <row r="18" spans="1:38" ht="17.25" customHeight="1">
      <c r="A18" s="43">
        <v>10</v>
      </c>
      <c r="B18" s="38" t="s">
        <v>29</v>
      </c>
      <c r="C18" s="39">
        <v>966.92</v>
      </c>
      <c r="D18" s="40">
        <v>966.92</v>
      </c>
      <c r="E18" s="40">
        <v>1799.19</v>
      </c>
      <c r="F18" s="41">
        <f t="shared" si="0"/>
        <v>1860.743391387085</v>
      </c>
      <c r="G18" s="40">
        <v>3077</v>
      </c>
      <c r="H18" s="11" t="s">
        <v>30</v>
      </c>
      <c r="I18" s="11" t="s">
        <v>31</v>
      </c>
      <c r="J18" s="38"/>
      <c r="K18" s="42"/>
      <c r="L18" s="38"/>
      <c r="M18" s="4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36" t="str">
        <f t="shared" si="1"/>
        <v>Klaten</v>
      </c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</row>
    <row r="19" spans="1:38" ht="17.25" customHeight="1">
      <c r="A19" s="43">
        <v>11</v>
      </c>
      <c r="B19" s="38" t="s">
        <v>32</v>
      </c>
      <c r="C19" s="39">
        <v>120</v>
      </c>
      <c r="D19" s="40">
        <v>120</v>
      </c>
      <c r="E19" s="40">
        <v>269</v>
      </c>
      <c r="F19" s="41">
        <f t="shared" si="0"/>
        <v>2241.6666666666665</v>
      </c>
      <c r="G19" s="40">
        <v>90</v>
      </c>
      <c r="H19" s="11"/>
      <c r="I19" s="11"/>
      <c r="J19" s="38"/>
      <c r="K19" s="42"/>
      <c r="L19" s="38"/>
      <c r="M19" s="4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36" t="str">
        <f t="shared" si="1"/>
        <v>Sukoharjo</v>
      </c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</row>
    <row r="20" spans="1:38" ht="17.25" customHeight="1">
      <c r="A20" s="43">
        <v>12</v>
      </c>
      <c r="B20" s="38" t="s">
        <v>33</v>
      </c>
      <c r="C20" s="39">
        <v>0</v>
      </c>
      <c r="D20" s="40">
        <v>0</v>
      </c>
      <c r="E20" s="40">
        <v>0</v>
      </c>
      <c r="F20" s="41">
        <f t="shared" si="0"/>
        <v>0</v>
      </c>
      <c r="G20" s="40">
        <v>0</v>
      </c>
      <c r="H20" s="11"/>
      <c r="I20" s="11"/>
      <c r="J20" s="38"/>
      <c r="K20" s="42"/>
      <c r="L20" s="38"/>
      <c r="M20" s="4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36" t="str">
        <f t="shared" si="1"/>
        <v>Wonogiri</v>
      </c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</row>
    <row r="21" spans="1:38" ht="17.25" customHeight="1">
      <c r="A21" s="43">
        <v>13</v>
      </c>
      <c r="B21" s="38" t="s">
        <v>34</v>
      </c>
      <c r="C21" s="39">
        <v>10</v>
      </c>
      <c r="D21" s="40">
        <v>10</v>
      </c>
      <c r="E21" s="40">
        <v>8</v>
      </c>
      <c r="F21" s="41">
        <f t="shared" si="0"/>
        <v>800</v>
      </c>
      <c r="G21" s="40">
        <v>12</v>
      </c>
      <c r="H21" s="11"/>
      <c r="I21" s="11"/>
      <c r="J21" s="38"/>
      <c r="K21" s="42"/>
      <c r="L21" s="38"/>
      <c r="M21" s="4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36" t="str">
        <f t="shared" si="1"/>
        <v>Karanganyar</v>
      </c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</row>
    <row r="22" spans="1:38" ht="17.25" customHeight="1">
      <c r="A22" s="43">
        <v>14</v>
      </c>
      <c r="B22" s="38" t="s">
        <v>35</v>
      </c>
      <c r="C22" s="39">
        <v>0</v>
      </c>
      <c r="D22" s="40">
        <v>0</v>
      </c>
      <c r="E22" s="40">
        <v>0</v>
      </c>
      <c r="F22" s="41">
        <f t="shared" si="0"/>
        <v>0</v>
      </c>
      <c r="G22" s="40">
        <v>0</v>
      </c>
      <c r="H22" s="11"/>
      <c r="I22" s="11"/>
      <c r="J22" s="38"/>
      <c r="K22" s="42"/>
      <c r="L22" s="38"/>
      <c r="M22" s="4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36" t="str">
        <f t="shared" si="1"/>
        <v>Sragen</v>
      </c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</row>
    <row r="23" spans="1:38" ht="17.25" customHeight="1">
      <c r="A23" s="43">
        <v>15</v>
      </c>
      <c r="B23" s="38" t="s">
        <v>36</v>
      </c>
      <c r="C23" s="39">
        <v>0</v>
      </c>
      <c r="D23" s="40">
        <v>0</v>
      </c>
      <c r="E23" s="40">
        <v>0</v>
      </c>
      <c r="F23" s="41">
        <f t="shared" si="0"/>
        <v>0</v>
      </c>
      <c r="G23" s="40">
        <v>0</v>
      </c>
      <c r="H23" s="11"/>
      <c r="I23" s="11"/>
      <c r="J23" s="38"/>
      <c r="K23" s="42"/>
      <c r="L23" s="38"/>
      <c r="M23" s="4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36" t="str">
        <f t="shared" si="1"/>
        <v>Grobogan</v>
      </c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</row>
    <row r="24" spans="1:38" ht="17.25" customHeight="1">
      <c r="A24" s="43">
        <v>16</v>
      </c>
      <c r="B24" s="38" t="s">
        <v>37</v>
      </c>
      <c r="C24" s="39">
        <v>2909.95</v>
      </c>
      <c r="D24" s="40">
        <v>2744.8</v>
      </c>
      <c r="E24" s="40">
        <v>4647.9399999999996</v>
      </c>
      <c r="F24" s="41">
        <f t="shared" si="0"/>
        <v>1693.3619935878751</v>
      </c>
      <c r="G24" s="40">
        <v>4935</v>
      </c>
      <c r="H24" s="11"/>
      <c r="I24" s="11"/>
      <c r="J24" s="38"/>
      <c r="K24" s="42"/>
      <c r="L24" s="38"/>
      <c r="M24" s="4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36" t="str">
        <f t="shared" si="1"/>
        <v>Blora</v>
      </c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</row>
    <row r="25" spans="1:38" ht="17.25" customHeight="1">
      <c r="A25" s="37">
        <v>17</v>
      </c>
      <c r="B25" s="38" t="s">
        <v>38</v>
      </c>
      <c r="C25" s="39">
        <v>0</v>
      </c>
      <c r="D25" s="40">
        <v>0</v>
      </c>
      <c r="E25" s="40">
        <v>0</v>
      </c>
      <c r="F25" s="41">
        <f t="shared" si="0"/>
        <v>0</v>
      </c>
      <c r="G25" s="40">
        <v>0</v>
      </c>
      <c r="H25" s="11"/>
      <c r="I25" s="11"/>
      <c r="J25" s="38"/>
      <c r="K25" s="42"/>
      <c r="L25" s="38"/>
      <c r="M25" s="4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36" t="str">
        <f t="shared" si="1"/>
        <v>Rembang</v>
      </c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</row>
    <row r="26" spans="1:38" ht="17.25" customHeight="1">
      <c r="A26" s="37">
        <v>18</v>
      </c>
      <c r="B26" s="38" t="s">
        <v>39</v>
      </c>
      <c r="C26" s="39">
        <v>0</v>
      </c>
      <c r="D26" s="40">
        <v>0</v>
      </c>
      <c r="E26" s="40">
        <v>0</v>
      </c>
      <c r="F26" s="41">
        <f t="shared" si="0"/>
        <v>0</v>
      </c>
      <c r="G26" s="40">
        <v>0</v>
      </c>
      <c r="H26" s="11"/>
      <c r="I26" s="11"/>
      <c r="J26" s="38"/>
      <c r="K26" s="42"/>
      <c r="L26" s="38"/>
      <c r="M26" s="4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36" t="str">
        <f t="shared" si="1"/>
        <v>Pati</v>
      </c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</row>
    <row r="27" spans="1:38" ht="17.25" customHeight="1">
      <c r="A27" s="37">
        <v>19</v>
      </c>
      <c r="B27" s="38" t="s">
        <v>40</v>
      </c>
      <c r="C27" s="39">
        <v>0</v>
      </c>
      <c r="D27" s="40">
        <v>0</v>
      </c>
      <c r="E27" s="40">
        <v>0</v>
      </c>
      <c r="F27" s="41">
        <f t="shared" si="0"/>
        <v>0</v>
      </c>
      <c r="G27" s="40">
        <v>0</v>
      </c>
      <c r="H27" s="11"/>
      <c r="I27" s="11"/>
      <c r="J27" s="38"/>
      <c r="K27" s="42"/>
      <c r="L27" s="38"/>
      <c r="M27" s="4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36" t="str">
        <f t="shared" si="1"/>
        <v>Kudus</v>
      </c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</row>
    <row r="28" spans="1:38" ht="17.25" customHeight="1">
      <c r="A28" s="37">
        <v>20</v>
      </c>
      <c r="B28" s="38" t="s">
        <v>41</v>
      </c>
      <c r="C28" s="39">
        <v>0</v>
      </c>
      <c r="D28" s="40">
        <v>0</v>
      </c>
      <c r="E28" s="40">
        <v>0</v>
      </c>
      <c r="F28" s="41">
        <f t="shared" si="0"/>
        <v>0</v>
      </c>
      <c r="G28" s="40">
        <v>0</v>
      </c>
      <c r="H28" s="11"/>
      <c r="I28" s="11"/>
      <c r="J28" s="38"/>
      <c r="K28" s="42"/>
      <c r="L28" s="38"/>
      <c r="M28" s="4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36" t="str">
        <f t="shared" si="1"/>
        <v>Jepara</v>
      </c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</row>
    <row r="29" spans="1:38" ht="17.25" customHeight="1">
      <c r="A29" s="37">
        <v>21</v>
      </c>
      <c r="B29" s="38" t="s">
        <v>42</v>
      </c>
      <c r="C29" s="39">
        <v>0</v>
      </c>
      <c r="D29" s="40">
        <v>0</v>
      </c>
      <c r="E29" s="40">
        <v>0</v>
      </c>
      <c r="F29" s="41">
        <f t="shared" si="0"/>
        <v>0</v>
      </c>
      <c r="G29" s="40">
        <v>0</v>
      </c>
      <c r="H29" s="11"/>
      <c r="I29" s="11"/>
      <c r="J29" s="38"/>
      <c r="K29" s="42"/>
      <c r="L29" s="38"/>
      <c r="M29" s="4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36" t="str">
        <f t="shared" si="1"/>
        <v>Demak</v>
      </c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</row>
    <row r="30" spans="1:38" ht="17.25" customHeight="1">
      <c r="A30" s="37">
        <v>22</v>
      </c>
      <c r="B30" s="38" t="s">
        <v>43</v>
      </c>
      <c r="C30" s="39">
        <v>0</v>
      </c>
      <c r="D30" s="40">
        <v>0</v>
      </c>
      <c r="E30" s="40">
        <v>0</v>
      </c>
      <c r="F30" s="41">
        <f t="shared" si="0"/>
        <v>0</v>
      </c>
      <c r="G30" s="40">
        <v>0</v>
      </c>
      <c r="H30" s="11"/>
      <c r="I30" s="11"/>
      <c r="J30" s="38"/>
      <c r="K30" s="42"/>
      <c r="L30" s="38"/>
      <c r="M30" s="4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6" t="str">
        <f t="shared" si="1"/>
        <v>Semarang</v>
      </c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</row>
    <row r="31" spans="1:38" ht="17.25" customHeight="1">
      <c r="A31" s="37">
        <v>23</v>
      </c>
      <c r="B31" s="38" t="s">
        <v>44</v>
      </c>
      <c r="C31" s="39">
        <v>0</v>
      </c>
      <c r="D31" s="40">
        <v>0</v>
      </c>
      <c r="E31" s="40">
        <v>0</v>
      </c>
      <c r="F31" s="41">
        <f t="shared" si="0"/>
        <v>0</v>
      </c>
      <c r="G31" s="40">
        <v>0</v>
      </c>
      <c r="H31" s="11"/>
      <c r="I31" s="11"/>
      <c r="J31" s="38"/>
      <c r="K31" s="42"/>
      <c r="L31" s="38"/>
      <c r="M31" s="42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36" t="str">
        <f t="shared" si="1"/>
        <v>Temanggung</v>
      </c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</row>
    <row r="32" spans="1:38" ht="17.25" customHeight="1">
      <c r="A32" s="37">
        <v>24</v>
      </c>
      <c r="B32" s="38" t="s">
        <v>45</v>
      </c>
      <c r="C32" s="39">
        <v>0</v>
      </c>
      <c r="D32" s="40">
        <v>0</v>
      </c>
      <c r="E32" s="40">
        <v>0</v>
      </c>
      <c r="F32" s="41">
        <f t="shared" si="0"/>
        <v>0</v>
      </c>
      <c r="G32" s="40">
        <v>0</v>
      </c>
      <c r="H32" s="11"/>
      <c r="I32" s="11"/>
      <c r="J32" s="38"/>
      <c r="K32" s="42"/>
      <c r="L32" s="38"/>
      <c r="M32" s="4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36" t="str">
        <f t="shared" si="1"/>
        <v>Kendal</v>
      </c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</row>
    <row r="33" spans="1:38" ht="17.25" customHeight="1">
      <c r="A33" s="37">
        <v>25</v>
      </c>
      <c r="B33" s="38" t="s">
        <v>46</v>
      </c>
      <c r="C33" s="39">
        <v>0</v>
      </c>
      <c r="D33" s="40">
        <v>0</v>
      </c>
      <c r="E33" s="40">
        <v>0</v>
      </c>
      <c r="F33" s="41">
        <f t="shared" si="0"/>
        <v>0</v>
      </c>
      <c r="G33" s="40">
        <v>0</v>
      </c>
      <c r="H33" s="11"/>
      <c r="I33" s="11"/>
      <c r="J33" s="38"/>
      <c r="K33" s="42"/>
      <c r="L33" s="38"/>
      <c r="M33" s="4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36" t="str">
        <f t="shared" si="1"/>
        <v>Batang</v>
      </c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</row>
    <row r="34" spans="1:38" ht="17.25" customHeight="1">
      <c r="A34" s="37">
        <v>26</v>
      </c>
      <c r="B34" s="38" t="s">
        <v>47</v>
      </c>
      <c r="C34" s="39">
        <v>0</v>
      </c>
      <c r="D34" s="40">
        <v>0</v>
      </c>
      <c r="E34" s="40">
        <v>0</v>
      </c>
      <c r="F34" s="41">
        <f t="shared" si="0"/>
        <v>0</v>
      </c>
      <c r="G34" s="40">
        <v>0</v>
      </c>
      <c r="H34" s="11"/>
      <c r="I34" s="11"/>
      <c r="J34" s="38"/>
      <c r="K34" s="42"/>
      <c r="L34" s="38"/>
      <c r="M34" s="42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36" t="str">
        <f t="shared" si="1"/>
        <v>Pekalongan</v>
      </c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</row>
    <row r="35" spans="1:38" ht="17.25" customHeight="1">
      <c r="A35" s="37">
        <v>27</v>
      </c>
      <c r="B35" s="38" t="s">
        <v>48</v>
      </c>
      <c r="C35" s="39">
        <v>0</v>
      </c>
      <c r="D35" s="40">
        <v>0</v>
      </c>
      <c r="E35" s="40">
        <v>0</v>
      </c>
      <c r="F35" s="41">
        <f t="shared" si="0"/>
        <v>0</v>
      </c>
      <c r="G35" s="40">
        <v>0</v>
      </c>
      <c r="H35" s="11"/>
      <c r="I35" s="11"/>
      <c r="J35" s="38"/>
      <c r="K35" s="42"/>
      <c r="L35" s="38"/>
      <c r="M35" s="4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36" t="str">
        <f t="shared" si="1"/>
        <v>Pemalang</v>
      </c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</row>
    <row r="36" spans="1:38" ht="17.25" customHeight="1">
      <c r="A36" s="37">
        <v>28</v>
      </c>
      <c r="B36" s="38" t="s">
        <v>49</v>
      </c>
      <c r="C36" s="39">
        <v>0</v>
      </c>
      <c r="D36" s="40">
        <v>0</v>
      </c>
      <c r="E36" s="40">
        <v>0</v>
      </c>
      <c r="F36" s="41">
        <f t="shared" si="0"/>
        <v>0</v>
      </c>
      <c r="G36" s="40">
        <v>0</v>
      </c>
      <c r="H36" s="11"/>
      <c r="I36" s="11"/>
      <c r="J36" s="38"/>
      <c r="K36" s="42"/>
      <c r="L36" s="38"/>
      <c r="M36" s="4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36" t="str">
        <f t="shared" si="1"/>
        <v>Tegal</v>
      </c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</row>
    <row r="37" spans="1:38" ht="17.25" customHeight="1">
      <c r="A37" s="37">
        <v>29</v>
      </c>
      <c r="B37" s="38" t="s">
        <v>50</v>
      </c>
      <c r="C37" s="39">
        <v>0</v>
      </c>
      <c r="D37" s="40">
        <v>0</v>
      </c>
      <c r="E37" s="40">
        <v>0</v>
      </c>
      <c r="F37" s="41">
        <f t="shared" si="0"/>
        <v>0</v>
      </c>
      <c r="G37" s="40">
        <v>0</v>
      </c>
      <c r="H37" s="11"/>
      <c r="I37" s="11"/>
      <c r="J37" s="38"/>
      <c r="K37" s="42"/>
      <c r="L37" s="38"/>
      <c r="M37" s="4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36" t="str">
        <f t="shared" si="1"/>
        <v>Brebes</v>
      </c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</row>
    <row r="38" spans="1:38" ht="17.25" customHeight="1">
      <c r="A38" s="37">
        <v>30</v>
      </c>
      <c r="B38" s="38" t="s">
        <v>51</v>
      </c>
      <c r="C38" s="39">
        <v>0</v>
      </c>
      <c r="D38" s="40">
        <v>0</v>
      </c>
      <c r="E38" s="40">
        <v>0</v>
      </c>
      <c r="F38" s="41">
        <f t="shared" si="0"/>
        <v>0</v>
      </c>
      <c r="G38" s="40">
        <v>0</v>
      </c>
      <c r="H38" s="11"/>
      <c r="I38" s="11"/>
      <c r="J38" s="38"/>
      <c r="K38" s="42"/>
      <c r="L38" s="38"/>
      <c r="M38" s="4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36" t="str">
        <f t="shared" si="1"/>
        <v>Kota Surakarta</v>
      </c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</row>
    <row r="39" spans="1:38" ht="17.25" customHeight="1">
      <c r="A39" s="37">
        <v>31</v>
      </c>
      <c r="B39" s="38" t="s">
        <v>52</v>
      </c>
      <c r="C39" s="39">
        <v>0</v>
      </c>
      <c r="D39" s="40">
        <v>0</v>
      </c>
      <c r="E39" s="40">
        <v>0</v>
      </c>
      <c r="F39" s="41">
        <f t="shared" si="0"/>
        <v>0</v>
      </c>
      <c r="G39" s="40">
        <v>0</v>
      </c>
      <c r="H39" s="11"/>
      <c r="I39" s="11"/>
      <c r="J39" s="38"/>
      <c r="K39" s="42"/>
      <c r="L39" s="38"/>
      <c r="M39" s="4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36" t="str">
        <f t="shared" si="1"/>
        <v>Kota Salatiga</v>
      </c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</row>
    <row r="40" spans="1:38" ht="17.25" customHeight="1">
      <c r="A40" s="45">
        <v>32</v>
      </c>
      <c r="B40" s="46" t="s">
        <v>53</v>
      </c>
      <c r="C40" s="47">
        <v>0</v>
      </c>
      <c r="D40" s="48">
        <v>0</v>
      </c>
      <c r="E40" s="48">
        <v>0</v>
      </c>
      <c r="F40" s="41">
        <f t="shared" si="0"/>
        <v>0</v>
      </c>
      <c r="G40" s="48">
        <v>0</v>
      </c>
      <c r="H40" s="11"/>
      <c r="I40" s="11"/>
      <c r="J40" s="46"/>
      <c r="K40" s="42"/>
      <c r="L40" s="46"/>
      <c r="M40" s="4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36" t="str">
        <f t="shared" si="1"/>
        <v>Kota Semarang</v>
      </c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</row>
    <row r="41" spans="1:38" ht="16.5" customHeight="1">
      <c r="A41" s="49" t="s">
        <v>54</v>
      </c>
      <c r="B41" s="15"/>
      <c r="C41" s="50">
        <f t="shared" ref="C41:E41" si="2">SUM(C$9:C$40)</f>
        <v>4225.37</v>
      </c>
      <c r="D41" s="51">
        <f t="shared" si="2"/>
        <v>4060.2200000000003</v>
      </c>
      <c r="E41" s="52">
        <f t="shared" si="2"/>
        <v>7007.5199999999995</v>
      </c>
      <c r="F41" s="53">
        <f>E41*1000/D41</f>
        <v>1725.8966262911858</v>
      </c>
      <c r="G41" s="54">
        <f>SUM($G9:$G40)</f>
        <v>8839</v>
      </c>
      <c r="H41" s="11"/>
      <c r="I41" s="11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</row>
    <row r="42" spans="1:38" ht="16.5" customHeight="1">
      <c r="A42" s="49" t="s">
        <v>55</v>
      </c>
      <c r="B42" s="15"/>
      <c r="C42" s="50">
        <v>1538.1799999999998</v>
      </c>
      <c r="D42" s="55">
        <v>1538.1799999999998</v>
      </c>
      <c r="E42" s="52">
        <v>3440.3518549999999</v>
      </c>
      <c r="F42" s="53">
        <v>2236.6380105059229</v>
      </c>
      <c r="G42" s="54">
        <v>5794</v>
      </c>
      <c r="H42" s="11"/>
      <c r="I42" s="11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</row>
    <row r="43" spans="1:38" ht="16.5" customHeight="1">
      <c r="A43" s="49" t="s">
        <v>56</v>
      </c>
      <c r="B43" s="15"/>
      <c r="C43" s="50">
        <v>1673.6</v>
      </c>
      <c r="D43" s="55">
        <v>1670.6</v>
      </c>
      <c r="E43" s="52">
        <v>1919.13</v>
      </c>
      <c r="F43" s="53">
        <v>1148.7669100921826</v>
      </c>
      <c r="G43" s="54">
        <v>4101</v>
      </c>
      <c r="H43" s="11"/>
      <c r="I43" s="11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</row>
    <row r="44" spans="1:38" ht="16.5" customHeight="1">
      <c r="A44" s="49" t="s">
        <v>57</v>
      </c>
      <c r="B44" s="15"/>
      <c r="C44" s="50">
        <v>1953.32</v>
      </c>
      <c r="D44" s="55">
        <v>1949.32</v>
      </c>
      <c r="E44" s="52">
        <v>2126.5300000000002</v>
      </c>
      <c r="F44" s="53">
        <v>1090.9086245459955</v>
      </c>
      <c r="G44" s="54">
        <v>4960</v>
      </c>
      <c r="H44" s="11"/>
      <c r="I44" s="11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</row>
    <row r="45" spans="1:38" ht="16.5" customHeight="1">
      <c r="A45" s="49" t="s">
        <v>58</v>
      </c>
      <c r="B45" s="15"/>
      <c r="C45" s="50">
        <v>3295.1</v>
      </c>
      <c r="D45" s="55">
        <v>3295.1</v>
      </c>
      <c r="E45" s="52">
        <v>4104.35826</v>
      </c>
      <c r="F45" s="53">
        <v>1245.5944462990501</v>
      </c>
      <c r="G45" s="54">
        <v>7860</v>
      </c>
      <c r="H45" s="11"/>
      <c r="I45" s="11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</row>
    <row r="46" spans="1:38" ht="16.5" customHeight="1">
      <c r="A46" s="49" t="s">
        <v>59</v>
      </c>
      <c r="B46" s="15"/>
      <c r="C46" s="50">
        <v>3230.4233151607896</v>
      </c>
      <c r="D46" s="55">
        <v>3230.4233151607896</v>
      </c>
      <c r="E46" s="52">
        <v>3838.23948176258</v>
      </c>
      <c r="F46" s="56">
        <v>1188.1537208294751</v>
      </c>
      <c r="G46" s="57">
        <v>8314</v>
      </c>
      <c r="H46" s="11"/>
      <c r="I46" s="11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</row>
    <row r="47" spans="1:38" ht="16.5" hidden="1" customHeight="1">
      <c r="A47" s="49" t="s">
        <v>60</v>
      </c>
      <c r="B47" s="15"/>
      <c r="C47" s="50">
        <v>2481.17</v>
      </c>
      <c r="D47" s="51">
        <v>2481.17</v>
      </c>
      <c r="E47" s="51">
        <v>3031.4219999999996</v>
      </c>
      <c r="F47" s="58">
        <v>1221.7711805317651</v>
      </c>
      <c r="G47" s="59">
        <v>6720</v>
      </c>
      <c r="H47" s="11"/>
      <c r="I47" s="11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</row>
    <row r="48" spans="1:38" ht="16.5" hidden="1" customHeight="1">
      <c r="A48" s="49" t="s">
        <v>61</v>
      </c>
      <c r="B48" s="15"/>
      <c r="C48" s="50">
        <v>1693.25</v>
      </c>
      <c r="D48" s="51">
        <v>1693.25</v>
      </c>
      <c r="E48" s="51">
        <v>2315.4300000000003</v>
      </c>
      <c r="F48" s="58">
        <v>1367.4472168905952</v>
      </c>
      <c r="G48" s="57">
        <v>5412</v>
      </c>
      <c r="H48" s="11"/>
      <c r="I48" s="11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</row>
    <row r="49" spans="1:38" ht="16.5" hidden="1" customHeight="1">
      <c r="A49" s="49" t="s">
        <v>62</v>
      </c>
      <c r="B49" s="15"/>
      <c r="C49" s="50">
        <v>1731.95</v>
      </c>
      <c r="D49" s="51">
        <v>1631.7</v>
      </c>
      <c r="E49" s="51">
        <v>1957.8200000000002</v>
      </c>
      <c r="F49" s="58">
        <v>1199.8651712937428</v>
      </c>
      <c r="G49" s="57">
        <v>6511</v>
      </c>
      <c r="H49" s="11"/>
      <c r="I49" s="11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</row>
    <row r="50" spans="1:38" ht="16.5" hidden="1" customHeight="1">
      <c r="A50" s="49" t="s">
        <v>63</v>
      </c>
      <c r="B50" s="15"/>
      <c r="C50" s="50">
        <v>2547.65</v>
      </c>
      <c r="D50" s="51">
        <v>2485.15</v>
      </c>
      <c r="E50" s="51">
        <v>3883.3099999999995</v>
      </c>
      <c r="F50" s="58">
        <v>1562.6058789207893</v>
      </c>
      <c r="G50" s="57">
        <v>5675</v>
      </c>
      <c r="H50" s="11"/>
      <c r="I50" s="11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</row>
    <row r="51" spans="1:38" ht="16.5" hidden="1" customHeight="1">
      <c r="A51" s="49" t="s">
        <v>64</v>
      </c>
      <c r="B51" s="15"/>
      <c r="C51" s="50">
        <v>1734.05</v>
      </c>
      <c r="D51" s="51">
        <v>1734.05</v>
      </c>
      <c r="E51" s="51">
        <v>2516.6900000000005</v>
      </c>
      <c r="F51" s="58">
        <v>1451.3364666532109</v>
      </c>
      <c r="G51" s="57">
        <v>3307</v>
      </c>
      <c r="H51" s="11"/>
      <c r="I51" s="11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</row>
    <row r="52" spans="1:38" ht="17.25" hidden="1" customHeight="1">
      <c r="A52" s="49" t="s">
        <v>65</v>
      </c>
      <c r="B52" s="15"/>
      <c r="C52" s="50">
        <v>1634.24</v>
      </c>
      <c r="D52" s="51">
        <v>1612.24</v>
      </c>
      <c r="E52" s="51">
        <v>2552.81</v>
      </c>
      <c r="F52" s="58">
        <v>1583</v>
      </c>
      <c r="G52" s="57">
        <v>4141</v>
      </c>
      <c r="H52" s="60"/>
      <c r="I52" s="60"/>
      <c r="J52" s="61"/>
      <c r="K52" s="27"/>
      <c r="L52" s="27"/>
      <c r="M52" s="28"/>
      <c r="N52" s="28"/>
      <c r="O52" s="28"/>
      <c r="P52" s="62"/>
      <c r="Q52" s="62"/>
      <c r="R52" s="4"/>
      <c r="S52" s="36"/>
      <c r="T52" s="36"/>
      <c r="U52" s="36"/>
      <c r="V52" s="36"/>
      <c r="W52" s="36"/>
      <c r="X52" s="36"/>
      <c r="Y52" s="36"/>
      <c r="Z52" s="36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</row>
    <row r="53" spans="1:38" ht="17.25" hidden="1" customHeight="1">
      <c r="A53" s="49" t="s">
        <v>66</v>
      </c>
      <c r="B53" s="15"/>
      <c r="C53" s="50">
        <v>2434.1999999999998</v>
      </c>
      <c r="D53" s="63">
        <v>2404</v>
      </c>
      <c r="E53" s="63">
        <v>4125.83</v>
      </c>
      <c r="F53" s="64">
        <v>1759.8972884141331</v>
      </c>
      <c r="G53" s="57">
        <v>7501</v>
      </c>
      <c r="H53" s="60"/>
      <c r="I53" s="60"/>
      <c r="J53" s="61"/>
      <c r="K53" s="27"/>
      <c r="L53" s="27"/>
      <c r="M53" s="28"/>
      <c r="N53" s="28"/>
      <c r="O53" s="28"/>
      <c r="P53" s="62"/>
      <c r="Q53" s="62"/>
      <c r="R53" s="4"/>
      <c r="S53" s="36"/>
      <c r="T53" s="36"/>
      <c r="U53" s="36"/>
      <c r="V53" s="36"/>
      <c r="W53" s="36"/>
      <c r="X53" s="36"/>
      <c r="Y53" s="36"/>
      <c r="Z53" s="36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</row>
    <row r="54" spans="1:38" ht="17.25" hidden="1" customHeight="1">
      <c r="A54" s="49" t="s">
        <v>67</v>
      </c>
      <c r="B54" s="15"/>
      <c r="C54" s="65">
        <v>2590.6000000000004</v>
      </c>
      <c r="D54" s="52">
        <v>2590.6000000000004</v>
      </c>
      <c r="E54" s="52">
        <v>4283.59</v>
      </c>
      <c r="F54" s="66">
        <v>1653.5126997606731</v>
      </c>
      <c r="G54" s="57">
        <v>9120</v>
      </c>
      <c r="H54" s="60"/>
      <c r="I54" s="60"/>
      <c r="J54" s="61"/>
      <c r="K54" s="27"/>
      <c r="L54" s="27"/>
      <c r="M54" s="28"/>
      <c r="N54" s="28"/>
      <c r="O54" s="28"/>
      <c r="P54" s="62"/>
      <c r="Q54" s="62"/>
      <c r="R54" s="4"/>
      <c r="S54" s="36"/>
      <c r="T54" s="36"/>
      <c r="U54" s="36"/>
      <c r="V54" s="36"/>
      <c r="W54" s="36"/>
      <c r="X54" s="36"/>
      <c r="Y54" s="36"/>
      <c r="Z54" s="36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</row>
    <row r="55" spans="1:38" ht="17.25" hidden="1" customHeight="1">
      <c r="A55" s="49" t="s">
        <v>68</v>
      </c>
      <c r="B55" s="15"/>
      <c r="C55" s="65">
        <v>2592</v>
      </c>
      <c r="D55" s="52">
        <v>2592</v>
      </c>
      <c r="E55" s="52">
        <v>4542.57</v>
      </c>
      <c r="F55" s="66">
        <v>1753</v>
      </c>
      <c r="G55" s="57">
        <v>7409</v>
      </c>
      <c r="H55" s="60"/>
      <c r="I55" s="60"/>
      <c r="J55" s="61"/>
      <c r="K55" s="27"/>
      <c r="L55" s="27"/>
      <c r="M55" s="28"/>
      <c r="N55" s="28"/>
      <c r="O55" s="28"/>
      <c r="P55" s="62"/>
      <c r="Q55" s="62"/>
      <c r="R55" s="4"/>
      <c r="S55" s="36"/>
      <c r="T55" s="36"/>
      <c r="U55" s="36"/>
      <c r="V55" s="36"/>
      <c r="W55" s="36"/>
      <c r="X55" s="36"/>
      <c r="Y55" s="36"/>
      <c r="Z55" s="36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</row>
    <row r="56" spans="1:38" ht="17.25" hidden="1" customHeight="1">
      <c r="A56" s="49" t="s">
        <v>69</v>
      </c>
      <c r="B56" s="15"/>
      <c r="C56" s="65">
        <v>2025.41</v>
      </c>
      <c r="D56" s="52">
        <v>2025.41</v>
      </c>
      <c r="E56" s="52">
        <v>3311.42</v>
      </c>
      <c r="F56" s="66">
        <v>1635</v>
      </c>
      <c r="G56" s="57">
        <v>6535</v>
      </c>
      <c r="H56" s="67"/>
      <c r="I56" s="67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</row>
    <row r="57" spans="1:38" ht="14.25" customHeight="1">
      <c r="A57" s="69"/>
      <c r="B57" s="69" t="s">
        <v>70</v>
      </c>
      <c r="C57" s="69"/>
      <c r="D57" s="69"/>
      <c r="E57" s="70"/>
      <c r="F57" s="69"/>
      <c r="G57" s="10"/>
      <c r="H57" s="11"/>
      <c r="I57" s="11"/>
      <c r="J57" s="71"/>
      <c r="K57" s="71"/>
      <c r="L57" s="71"/>
      <c r="M57" s="72"/>
      <c r="N57" s="72"/>
      <c r="O57" s="72"/>
      <c r="P57" s="72"/>
      <c r="Q57" s="73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</row>
    <row r="58" spans="1:38" ht="14.25" customHeight="1">
      <c r="A58" s="74"/>
      <c r="B58" s="12"/>
      <c r="C58" s="75"/>
      <c r="D58" s="75"/>
      <c r="E58" s="75"/>
      <c r="F58" s="75"/>
      <c r="G58" s="76"/>
      <c r="H58" s="11"/>
      <c r="I58" s="11"/>
      <c r="J58" s="77"/>
      <c r="K58" s="77"/>
      <c r="L58" s="77"/>
      <c r="M58" s="77"/>
      <c r="N58" s="77"/>
      <c r="O58" s="77"/>
      <c r="P58" s="77"/>
      <c r="Q58" s="77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</row>
    <row r="59" spans="1:38" ht="14.25" customHeight="1">
      <c r="A59" s="74"/>
      <c r="B59" s="12"/>
      <c r="C59" s="12"/>
      <c r="D59" s="12"/>
      <c r="E59" s="74"/>
      <c r="F59" s="12"/>
      <c r="G59" s="10"/>
      <c r="H59" s="11"/>
      <c r="I59" s="11"/>
      <c r="J59" s="8"/>
      <c r="K59" s="8"/>
      <c r="L59" s="8"/>
      <c r="M59" s="9"/>
      <c r="N59" s="9"/>
      <c r="O59" s="9"/>
      <c r="P59" s="78"/>
      <c r="Q59" s="78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</row>
    <row r="60" spans="1:38" ht="14.25" customHeight="1">
      <c r="A60" s="12"/>
      <c r="B60" s="12"/>
      <c r="C60" s="12"/>
      <c r="D60" s="12"/>
      <c r="E60" s="74"/>
      <c r="F60" s="79" t="s">
        <v>71</v>
      </c>
      <c r="G60" s="10"/>
      <c r="H60" s="11"/>
      <c r="I60" s="11"/>
      <c r="J60" s="8"/>
      <c r="K60" s="8"/>
      <c r="L60" s="8"/>
      <c r="M60" s="9"/>
      <c r="N60" s="9"/>
      <c r="O60" s="80" t="s">
        <v>72</v>
      </c>
      <c r="P60" s="78"/>
      <c r="Q60" s="78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</row>
    <row r="61" spans="1:38" ht="14.25" customHeight="1">
      <c r="A61" s="12"/>
      <c r="B61" s="81" t="s">
        <v>73</v>
      </c>
      <c r="C61" s="81" t="s">
        <v>8</v>
      </c>
      <c r="D61" s="12"/>
      <c r="E61" s="74"/>
      <c r="F61" s="12"/>
      <c r="G61" s="10"/>
      <c r="H61" s="11"/>
      <c r="I61" s="11"/>
      <c r="J61" s="8"/>
      <c r="K61" s="8"/>
      <c r="L61" s="8"/>
      <c r="M61" s="9"/>
      <c r="N61" s="9"/>
      <c r="O61" s="9"/>
      <c r="P61" s="82"/>
      <c r="Q61" s="78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</row>
    <row r="62" spans="1:38" ht="14.25" customHeight="1">
      <c r="A62" s="12"/>
      <c r="B62" s="81" t="str">
        <f t="array" aca="1" ref="B62" ca="1">RIGHT(INDIRECT("A41"),4)</f>
        <v>2024</v>
      </c>
      <c r="C62" s="74">
        <f t="array" aca="1" ref="C62" ca="1">INDIRECT("E41")</f>
        <v>7007.5199999999995</v>
      </c>
      <c r="D62" s="12"/>
      <c r="E62" s="74"/>
      <c r="F62" s="12"/>
      <c r="G62" s="10"/>
      <c r="H62" s="11"/>
      <c r="I62" s="11"/>
      <c r="J62" s="8"/>
      <c r="K62" s="8"/>
      <c r="L62" s="8"/>
      <c r="M62" s="9"/>
      <c r="N62" s="9"/>
      <c r="O62" s="9"/>
      <c r="P62" s="82"/>
      <c r="Q62" s="78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</row>
    <row r="63" spans="1:38" ht="14.25" customHeight="1">
      <c r="A63" s="12"/>
      <c r="B63" s="81" t="str">
        <f t="array" aca="1" ref="B63" ca="1">RIGHT(INDIRECT("A42"),4)</f>
        <v>2023</v>
      </c>
      <c r="C63" s="74">
        <f t="array" aca="1" ref="C63" ca="1">INDIRECT("E42")</f>
        <v>3440.3518549999999</v>
      </c>
      <c r="D63" s="12"/>
      <c r="E63" s="74"/>
      <c r="F63" s="12"/>
      <c r="G63" s="10"/>
      <c r="H63" s="11"/>
      <c r="I63" s="11"/>
      <c r="J63" s="8"/>
      <c r="K63" s="8"/>
      <c r="L63" s="8"/>
      <c r="M63" s="83"/>
      <c r="N63" s="9"/>
      <c r="O63" s="9"/>
      <c r="P63" s="82"/>
      <c r="Q63" s="78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</row>
    <row r="64" spans="1:38" ht="14.25" customHeight="1">
      <c r="A64" s="12"/>
      <c r="B64" s="81" t="str">
        <f t="array" aca="1" ref="B64" ca="1">RIGHT(INDIRECT("A43"),4)</f>
        <v>2022</v>
      </c>
      <c r="C64" s="74">
        <f t="array" aca="1" ref="C64" ca="1">INDIRECT("E43")</f>
        <v>1919.13</v>
      </c>
      <c r="D64" s="12"/>
      <c r="E64" s="74"/>
      <c r="F64" s="12"/>
      <c r="G64" s="10"/>
      <c r="H64" s="11"/>
      <c r="I64" s="11"/>
      <c r="J64" s="8"/>
      <c r="K64" s="8"/>
      <c r="L64" s="8"/>
      <c r="M64" s="9"/>
      <c r="N64" s="9"/>
      <c r="O64" s="9"/>
      <c r="P64" s="82"/>
      <c r="Q64" s="78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</row>
    <row r="65" spans="1:38" ht="14.25" customHeight="1">
      <c r="A65" s="12"/>
      <c r="B65" s="81" t="str">
        <f t="array" aca="1" ref="B65" ca="1">RIGHT(INDIRECT("A44"),4)</f>
        <v>2021</v>
      </c>
      <c r="C65" s="74">
        <f t="array" aca="1" ref="C65" ca="1">INDIRECT("E44")</f>
        <v>2126.5300000000002</v>
      </c>
      <c r="D65" s="12"/>
      <c r="E65" s="74"/>
      <c r="F65" s="12"/>
      <c r="G65" s="10"/>
      <c r="H65" s="11"/>
      <c r="I65" s="11"/>
      <c r="J65" s="8"/>
      <c r="K65" s="8"/>
      <c r="L65" s="8"/>
      <c r="M65" s="9"/>
      <c r="N65" s="9"/>
      <c r="O65" s="9"/>
      <c r="P65" s="78"/>
      <c r="Q65" s="78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</row>
    <row r="66" spans="1:38" ht="14.25" customHeight="1">
      <c r="A66" s="12"/>
      <c r="B66" s="81" t="str">
        <f t="array" aca="1" ref="B66" ca="1">RIGHT(INDIRECT("A45"),4)</f>
        <v>2020</v>
      </c>
      <c r="C66" s="74">
        <f t="array" aca="1" ref="C66" ca="1">INDIRECT("E45")</f>
        <v>4104.35826</v>
      </c>
      <c r="D66" s="12"/>
      <c r="E66" s="74"/>
      <c r="F66" s="12"/>
      <c r="G66" s="10"/>
      <c r="H66" s="11"/>
      <c r="I66" s="11"/>
      <c r="J66" s="8"/>
      <c r="K66" s="8"/>
      <c r="L66" s="8"/>
      <c r="M66" s="9"/>
      <c r="N66" s="9"/>
      <c r="O66" s="9"/>
      <c r="P66" s="78"/>
      <c r="Q66" s="78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</row>
    <row r="67" spans="1:38" ht="14.25" customHeight="1">
      <c r="A67" s="12"/>
      <c r="B67" s="81" t="str">
        <f t="array" aca="1" ref="B67" ca="1">RIGHT(INDIRECT("A46"),4)</f>
        <v>2019</v>
      </c>
      <c r="C67" s="74">
        <f t="array" aca="1" ref="C67" ca="1">INDIRECT("E46")</f>
        <v>3838.23948176258</v>
      </c>
      <c r="D67" s="12"/>
      <c r="E67" s="74"/>
      <c r="F67" s="12"/>
      <c r="G67" s="10"/>
      <c r="H67" s="11"/>
      <c r="I67" s="11"/>
      <c r="J67" s="8"/>
      <c r="K67" s="8"/>
      <c r="L67" s="8"/>
      <c r="M67" s="9"/>
      <c r="N67" s="9"/>
      <c r="O67" s="9"/>
      <c r="P67" s="78"/>
      <c r="Q67" s="78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</row>
    <row r="68" spans="1:38" ht="14.25" customHeight="1">
      <c r="A68" s="12"/>
      <c r="B68" s="81" t="str">
        <f t="array" aca="1" ref="B68" ca="1">RIGHT(INDIRECT("A47"),4)</f>
        <v>2018</v>
      </c>
      <c r="C68" s="74">
        <f t="array" aca="1" ref="C68" ca="1">INDIRECT("E47")</f>
        <v>3031.4219999999996</v>
      </c>
      <c r="D68" s="84"/>
      <c r="E68" s="85"/>
      <c r="F68" s="84"/>
      <c r="G68" s="10"/>
      <c r="H68" s="11"/>
      <c r="I68" s="11"/>
      <c r="J68" s="8"/>
      <c r="K68" s="8"/>
      <c r="L68" s="8"/>
      <c r="M68" s="9"/>
      <c r="N68" s="9"/>
      <c r="O68" s="9"/>
      <c r="P68" s="78"/>
      <c r="Q68" s="78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</row>
    <row r="69" spans="1:38" ht="14.25" customHeight="1">
      <c r="A69" s="12"/>
      <c r="B69" s="81" t="str">
        <f t="array" aca="1" ref="B69" ca="1">RIGHT(INDIRECT("A48"),4)</f>
        <v>2017</v>
      </c>
      <c r="C69" s="74">
        <f t="array" aca="1" ref="C69" ca="1">INDIRECT("E48")</f>
        <v>2315.4300000000003</v>
      </c>
      <c r="D69" s="12"/>
      <c r="E69" s="74"/>
      <c r="F69" s="12"/>
      <c r="G69" s="10"/>
      <c r="H69" s="11"/>
      <c r="I69" s="11"/>
      <c r="J69" s="8"/>
      <c r="K69" s="8"/>
      <c r="L69" s="8"/>
      <c r="M69" s="9"/>
      <c r="N69" s="9"/>
      <c r="O69" s="9"/>
      <c r="P69" s="78"/>
      <c r="Q69" s="78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</row>
    <row r="70" spans="1:38" ht="14.25" customHeight="1">
      <c r="A70" s="12"/>
      <c r="B70" s="81" t="str">
        <f t="array" aca="1" ref="B70" ca="1">RIGHT(INDIRECT("A49"),4)</f>
        <v>2016</v>
      </c>
      <c r="C70" s="74">
        <f t="array" aca="1" ref="C70" ca="1">INDIRECT("E49")</f>
        <v>1957.8200000000002</v>
      </c>
      <c r="D70" s="12"/>
      <c r="E70" s="74"/>
      <c r="F70" s="12"/>
      <c r="G70" s="10"/>
      <c r="H70" s="11"/>
      <c r="I70" s="11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</row>
    <row r="71" spans="1:38" ht="14.25" customHeight="1">
      <c r="A71" s="86"/>
      <c r="B71" s="81" t="str">
        <f t="array" aca="1" ref="B71" ca="1">RIGHT(INDIRECT("A50"),4)</f>
        <v>2015</v>
      </c>
      <c r="C71" s="74">
        <f t="array" aca="1" ref="C71" ca="1">INDIRECT("E50")</f>
        <v>3883.3099999999995</v>
      </c>
      <c r="D71" s="87"/>
      <c r="E71" s="88"/>
      <c r="F71" s="87"/>
      <c r="G71" s="89"/>
      <c r="H71" s="11"/>
      <c r="I71" s="11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</row>
    <row r="72" spans="1:38" ht="14.25" customHeight="1">
      <c r="A72" s="90"/>
      <c r="B72" s="81" t="str">
        <f t="array" aca="1" ref="B72" ca="1">RIGHT(INDIRECT("A51"),4)</f>
        <v>2014</v>
      </c>
      <c r="C72" s="74">
        <f t="array" aca="1" ref="C72" ca="1">INDIRECT("E51")</f>
        <v>2516.6900000000005</v>
      </c>
      <c r="D72" s="90"/>
      <c r="E72" s="91"/>
      <c r="F72" s="90"/>
      <c r="G72" s="10"/>
      <c r="H72" s="11"/>
      <c r="I72" s="11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</row>
    <row r="73" spans="1:38" ht="14.25" customHeight="1">
      <c r="A73" s="90"/>
      <c r="B73" s="81" t="str">
        <f t="array" aca="1" ref="B73" ca="1">RIGHT(INDIRECT("A52"),4)</f>
        <v>2013</v>
      </c>
      <c r="C73" s="74">
        <f t="array" aca="1" ref="C73" ca="1">INDIRECT("E52")</f>
        <v>2552.81</v>
      </c>
      <c r="D73" s="92"/>
      <c r="E73" s="93"/>
      <c r="F73" s="92"/>
      <c r="G73" s="10"/>
      <c r="H73" s="11"/>
      <c r="I73" s="11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</row>
    <row r="74" spans="1:38" ht="14.25" customHeight="1">
      <c r="A74" s="77"/>
      <c r="B74" s="81" t="str">
        <f t="array" aca="1" ref="B74" ca="1">RIGHT(INDIRECT("A53"),4)</f>
        <v>2012</v>
      </c>
      <c r="C74" s="74">
        <f t="array" aca="1" ref="C74" ca="1">INDIRECT("E53")</f>
        <v>4125.83</v>
      </c>
      <c r="D74" s="78"/>
      <c r="E74" s="9"/>
      <c r="F74" s="78"/>
      <c r="G74" s="10"/>
      <c r="H74" s="11"/>
      <c r="I74" s="11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</row>
    <row r="75" spans="1:38" ht="14.25" customHeight="1">
      <c r="A75" s="77"/>
      <c r="B75" s="81" t="str">
        <f t="array" aca="1" ref="B75" ca="1">RIGHT(INDIRECT("A54"),4)</f>
        <v>2011</v>
      </c>
      <c r="C75" s="74">
        <f t="array" aca="1" ref="C75" ca="1">INDIRECT("E54")</f>
        <v>4283.59</v>
      </c>
      <c r="D75" s="78"/>
      <c r="E75" s="9"/>
      <c r="F75" s="78"/>
      <c r="G75" s="10"/>
      <c r="H75" s="11"/>
      <c r="I75" s="11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</row>
    <row r="76" spans="1:38" ht="14.25" customHeight="1">
      <c r="A76" s="77"/>
      <c r="B76" s="94" t="str">
        <f t="array" aca="1" ref="B76" ca="1">RIGHT(INDIRECT("A55"),4)</f>
        <v>2009</v>
      </c>
      <c r="C76" s="74">
        <f t="array" aca="1" ref="C76" ca="1">INDIRECT("E55")</f>
        <v>4542.57</v>
      </c>
      <c r="D76" s="78"/>
      <c r="E76" s="9"/>
      <c r="F76" s="78"/>
      <c r="G76" s="10"/>
      <c r="H76" s="11"/>
      <c r="I76" s="11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</row>
    <row r="77" spans="1:38" ht="14.25" customHeight="1">
      <c r="A77" s="77"/>
      <c r="B77" s="8"/>
      <c r="C77" s="78"/>
      <c r="D77" s="78"/>
      <c r="E77" s="9"/>
      <c r="F77" s="78"/>
      <c r="G77" s="10"/>
      <c r="H77" s="11"/>
      <c r="I77" s="11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</row>
    <row r="78" spans="1:38" ht="14.25" customHeight="1">
      <c r="A78" s="77"/>
      <c r="B78" s="8"/>
      <c r="C78" s="78"/>
      <c r="D78" s="78"/>
      <c r="E78" s="9"/>
      <c r="F78" s="78"/>
      <c r="G78" s="10"/>
      <c r="H78" s="11"/>
      <c r="I78" s="11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</row>
    <row r="79" spans="1:38" ht="14.25" customHeight="1">
      <c r="A79" s="77"/>
      <c r="B79" s="8"/>
      <c r="C79" s="78"/>
      <c r="D79" s="78"/>
      <c r="E79" s="9"/>
      <c r="F79" s="78"/>
      <c r="G79" s="10"/>
      <c r="H79" s="11"/>
      <c r="I79" s="11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</row>
    <row r="80" spans="1:38" ht="14.25" customHeight="1">
      <c r="A80" s="77"/>
      <c r="B80" s="8"/>
      <c r="C80" s="78"/>
      <c r="D80" s="78"/>
      <c r="E80" s="9"/>
      <c r="F80" s="78"/>
      <c r="G80" s="10"/>
      <c r="H80" s="11"/>
      <c r="I80" s="11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</row>
    <row r="81" spans="1:38" ht="14.25" customHeight="1">
      <c r="A81" s="77"/>
      <c r="B81" s="8"/>
      <c r="C81" s="78"/>
      <c r="D81" s="78"/>
      <c r="E81" s="9"/>
      <c r="F81" s="78"/>
      <c r="G81" s="10"/>
      <c r="H81" s="11"/>
      <c r="I81" s="11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</row>
    <row r="82" spans="1:38" ht="14.25" customHeight="1">
      <c r="A82" s="77"/>
      <c r="B82" s="8"/>
      <c r="C82" s="78"/>
      <c r="D82" s="78"/>
      <c r="E82" s="9"/>
      <c r="F82" s="78"/>
      <c r="G82" s="10"/>
      <c r="H82" s="11"/>
      <c r="I82" s="11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</row>
    <row r="83" spans="1:38" ht="14.25" customHeight="1">
      <c r="A83" s="77"/>
      <c r="B83" s="8"/>
      <c r="C83" s="78"/>
      <c r="D83" s="78"/>
      <c r="E83" s="9"/>
      <c r="F83" s="78"/>
      <c r="G83" s="10"/>
      <c r="H83" s="11"/>
      <c r="I83" s="11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</row>
    <row r="84" spans="1:38" ht="14.25" customHeight="1">
      <c r="A84" s="77"/>
      <c r="B84" s="8"/>
      <c r="C84" s="78"/>
      <c r="D84" s="78"/>
      <c r="E84" s="9"/>
      <c r="F84" s="78"/>
      <c r="G84" s="10"/>
      <c r="H84" s="11"/>
      <c r="I84" s="11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</row>
    <row r="85" spans="1:38" ht="14.25" customHeight="1">
      <c r="A85" s="77"/>
      <c r="B85" s="8"/>
      <c r="C85" s="78"/>
      <c r="D85" s="78"/>
      <c r="E85" s="9"/>
      <c r="F85" s="78"/>
      <c r="G85" s="10"/>
      <c r="H85" s="11"/>
      <c r="I85" s="11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</row>
    <row r="86" spans="1:38" ht="14.25" customHeight="1">
      <c r="A86" s="77"/>
      <c r="B86" s="8"/>
      <c r="C86" s="78"/>
      <c r="D86" s="78"/>
      <c r="E86" s="9"/>
      <c r="F86" s="78"/>
      <c r="G86" s="10"/>
      <c r="H86" s="11"/>
      <c r="I86" s="11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</row>
    <row r="87" spans="1:38" ht="14.25" customHeight="1">
      <c r="A87" s="8"/>
      <c r="B87" s="8"/>
      <c r="C87" s="78"/>
      <c r="D87" s="78"/>
      <c r="E87" s="9"/>
      <c r="F87" s="78"/>
      <c r="G87" s="10"/>
      <c r="H87" s="11"/>
      <c r="I87" s="11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</row>
    <row r="88" spans="1:38" ht="14.25" customHeight="1">
      <c r="A88" s="8"/>
      <c r="B88" s="8"/>
      <c r="C88" s="78"/>
      <c r="D88" s="78"/>
      <c r="E88" s="9"/>
      <c r="F88" s="78"/>
      <c r="G88" s="10"/>
      <c r="H88" s="11"/>
      <c r="I88" s="11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</row>
    <row r="89" spans="1:38" ht="14.25" customHeight="1">
      <c r="A89" s="8"/>
      <c r="B89" s="8"/>
      <c r="C89" s="8"/>
      <c r="D89" s="8"/>
      <c r="E89" s="9"/>
      <c r="F89" s="8"/>
      <c r="G89" s="10"/>
      <c r="H89" s="11"/>
      <c r="I89" s="11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</row>
    <row r="90" spans="1:38" ht="14.25" customHeight="1">
      <c r="A90" s="8"/>
      <c r="B90" s="8"/>
      <c r="C90" s="8"/>
      <c r="D90" s="8"/>
      <c r="E90" s="9"/>
      <c r="F90" s="8"/>
      <c r="G90" s="10"/>
      <c r="H90" s="11"/>
      <c r="I90" s="11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</row>
    <row r="91" spans="1:38" ht="14.25" customHeight="1">
      <c r="A91" s="12"/>
      <c r="B91" s="12"/>
      <c r="C91" s="12"/>
      <c r="D91" s="12"/>
      <c r="E91" s="74"/>
      <c r="F91" s="12"/>
      <c r="G91" s="10"/>
      <c r="H91" s="11"/>
      <c r="I91" s="11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</row>
    <row r="92" spans="1:38" ht="14.25" customHeight="1">
      <c r="A92" s="12"/>
      <c r="B92" s="12"/>
      <c r="C92" s="12"/>
      <c r="D92" s="12"/>
      <c r="E92" s="74"/>
      <c r="F92" s="12"/>
      <c r="G92" s="10"/>
      <c r="H92" s="11"/>
      <c r="I92" s="11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</row>
    <row r="93" spans="1:38" ht="14.25" customHeight="1">
      <c r="A93" s="12"/>
      <c r="B93" s="12"/>
      <c r="C93" s="12"/>
      <c r="D93" s="12"/>
      <c r="E93" s="74"/>
      <c r="F93" s="12"/>
      <c r="G93" s="10"/>
      <c r="H93" s="11"/>
      <c r="I93" s="11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</row>
    <row r="94" spans="1:38" ht="14.25" customHeight="1">
      <c r="A94" s="12"/>
      <c r="B94" s="12"/>
      <c r="C94" s="12"/>
      <c r="D94" s="12"/>
      <c r="E94" s="74"/>
      <c r="F94" s="12"/>
      <c r="G94" s="10"/>
      <c r="H94" s="11"/>
      <c r="I94" s="11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</row>
    <row r="95" spans="1:38" ht="14.25" customHeight="1">
      <c r="A95" s="12"/>
      <c r="B95" s="12"/>
      <c r="C95" s="12"/>
      <c r="D95" s="12"/>
      <c r="E95" s="74"/>
      <c r="F95" s="12"/>
      <c r="G95" s="10"/>
      <c r="H95" s="11"/>
      <c r="I95" s="11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</row>
    <row r="96" spans="1:38" ht="14.25" customHeight="1">
      <c r="A96" s="12"/>
      <c r="B96" s="12"/>
      <c r="C96" s="12"/>
      <c r="D96" s="12"/>
      <c r="E96" s="74"/>
      <c r="F96" s="12"/>
      <c r="G96" s="10"/>
      <c r="H96" s="11"/>
      <c r="I96" s="11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</row>
    <row r="97" spans="1:38" ht="14.25" customHeight="1">
      <c r="A97" s="12"/>
      <c r="B97" s="12"/>
      <c r="C97" s="12"/>
      <c r="D97" s="12"/>
      <c r="E97" s="74"/>
      <c r="F97" s="12"/>
      <c r="G97" s="10"/>
      <c r="H97" s="11"/>
      <c r="I97" s="11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</row>
    <row r="98" spans="1:38" ht="14.25" customHeight="1">
      <c r="A98" s="12"/>
      <c r="B98" s="12"/>
      <c r="C98" s="12"/>
      <c r="D98" s="12"/>
      <c r="E98" s="74"/>
      <c r="F98" s="12"/>
      <c r="G98" s="10"/>
      <c r="H98" s="11"/>
      <c r="I98" s="11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</row>
    <row r="99" spans="1:38" ht="14.25" customHeight="1">
      <c r="A99" s="12"/>
      <c r="B99" s="12"/>
      <c r="C99" s="12"/>
      <c r="D99" s="12"/>
      <c r="E99" s="74"/>
      <c r="F99" s="12"/>
      <c r="G99" s="10"/>
      <c r="H99" s="11"/>
      <c r="I99" s="11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</row>
    <row r="100" spans="1:38" ht="14.25" customHeight="1">
      <c r="A100" s="12"/>
      <c r="B100" s="12"/>
      <c r="C100" s="12"/>
      <c r="D100" s="12"/>
      <c r="E100" s="74"/>
      <c r="F100" s="12"/>
      <c r="G100" s="10"/>
      <c r="H100" s="11"/>
      <c r="I100" s="11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</row>
    <row r="101" spans="1:38" ht="14.25" customHeight="1">
      <c r="A101" s="12"/>
      <c r="B101" s="12"/>
      <c r="C101" s="12"/>
      <c r="D101" s="12"/>
      <c r="E101" s="74"/>
      <c r="F101" s="12"/>
      <c r="G101" s="10"/>
      <c r="H101" s="11"/>
      <c r="I101" s="11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</row>
    <row r="102" spans="1:38" ht="14.25" customHeight="1">
      <c r="A102" s="12"/>
      <c r="B102" s="12"/>
      <c r="C102" s="12"/>
      <c r="D102" s="12"/>
      <c r="E102" s="74"/>
      <c r="F102" s="12"/>
      <c r="G102" s="10"/>
      <c r="H102" s="11"/>
      <c r="I102" s="11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</row>
    <row r="103" spans="1:38" ht="14.25" customHeight="1">
      <c r="A103" s="12"/>
      <c r="B103" s="12"/>
      <c r="C103" s="12"/>
      <c r="D103" s="12"/>
      <c r="E103" s="74"/>
      <c r="F103" s="12"/>
      <c r="G103" s="10"/>
      <c r="H103" s="11"/>
      <c r="I103" s="11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</row>
    <row r="104" spans="1:38" ht="14.25" customHeight="1">
      <c r="A104" s="12"/>
      <c r="B104" s="12"/>
      <c r="C104" s="12"/>
      <c r="D104" s="12"/>
      <c r="E104" s="74"/>
      <c r="F104" s="12"/>
      <c r="G104" s="10"/>
      <c r="H104" s="11"/>
      <c r="I104" s="11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</row>
    <row r="105" spans="1:38" ht="14.25" customHeight="1">
      <c r="A105" s="12"/>
      <c r="B105" s="12"/>
      <c r="C105" s="12"/>
      <c r="D105" s="12"/>
      <c r="E105" s="74"/>
      <c r="F105" s="12"/>
      <c r="G105" s="10"/>
      <c r="H105" s="11"/>
      <c r="I105" s="11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</row>
    <row r="106" spans="1:38" ht="14.25" customHeight="1">
      <c r="A106" s="12"/>
      <c r="B106" s="12"/>
      <c r="C106" s="12"/>
      <c r="D106" s="12"/>
      <c r="E106" s="74"/>
      <c r="F106" s="12"/>
      <c r="G106" s="10"/>
      <c r="H106" s="11"/>
      <c r="I106" s="11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</row>
    <row r="107" spans="1:38" ht="14.25" customHeight="1">
      <c r="A107" s="12"/>
      <c r="B107" s="12"/>
      <c r="C107" s="12"/>
      <c r="D107" s="12"/>
      <c r="E107" s="74"/>
      <c r="F107" s="12"/>
      <c r="G107" s="10"/>
      <c r="H107" s="11"/>
      <c r="I107" s="11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</row>
    <row r="108" spans="1:38" ht="14.25" customHeight="1">
      <c r="A108" s="12"/>
      <c r="B108" s="12"/>
      <c r="C108" s="12"/>
      <c r="D108" s="12"/>
      <c r="E108" s="74"/>
      <c r="F108" s="12"/>
      <c r="G108" s="10"/>
      <c r="H108" s="11"/>
      <c r="I108" s="11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</row>
    <row r="109" spans="1:38" ht="14.25" customHeight="1">
      <c r="A109" s="12"/>
      <c r="B109" s="12"/>
      <c r="C109" s="12"/>
      <c r="D109" s="12"/>
      <c r="E109" s="74"/>
      <c r="F109" s="12"/>
      <c r="G109" s="10"/>
      <c r="H109" s="11"/>
      <c r="I109" s="11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</row>
    <row r="110" spans="1:38" ht="14.25" customHeight="1">
      <c r="A110" s="12"/>
      <c r="B110" s="12"/>
      <c r="C110" s="12"/>
      <c r="D110" s="12"/>
      <c r="E110" s="74"/>
      <c r="F110" s="12"/>
      <c r="G110" s="10"/>
      <c r="H110" s="11"/>
      <c r="I110" s="11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</row>
    <row r="111" spans="1:38" ht="14.25" customHeight="1">
      <c r="A111" s="12"/>
      <c r="B111" s="12"/>
      <c r="C111" s="12"/>
      <c r="D111" s="12"/>
      <c r="E111" s="74"/>
      <c r="F111" s="12"/>
      <c r="G111" s="10"/>
      <c r="H111" s="11"/>
      <c r="I111" s="11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</row>
    <row r="112" spans="1:38" ht="14.25" customHeight="1">
      <c r="A112" s="12"/>
      <c r="B112" s="12"/>
      <c r="C112" s="12"/>
      <c r="D112" s="12"/>
      <c r="E112" s="74"/>
      <c r="F112" s="12"/>
      <c r="G112" s="10"/>
      <c r="H112" s="11"/>
      <c r="I112" s="11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</row>
    <row r="113" spans="1:38" ht="14.25" customHeight="1">
      <c r="A113" s="12"/>
      <c r="B113" s="12"/>
      <c r="C113" s="12"/>
      <c r="D113" s="12"/>
      <c r="E113" s="74"/>
      <c r="F113" s="12"/>
      <c r="G113" s="10"/>
      <c r="H113" s="11"/>
      <c r="I113" s="11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</row>
    <row r="114" spans="1:38" ht="14.25" customHeight="1">
      <c r="A114" s="12"/>
      <c r="B114" s="12"/>
      <c r="C114" s="12"/>
      <c r="D114" s="12"/>
      <c r="E114" s="74"/>
      <c r="F114" s="12"/>
      <c r="G114" s="10"/>
      <c r="H114" s="11"/>
      <c r="I114" s="11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</row>
    <row r="115" spans="1:38" ht="14.25" customHeight="1">
      <c r="A115" s="12"/>
      <c r="B115" s="12"/>
      <c r="C115" s="12"/>
      <c r="D115" s="12"/>
      <c r="E115" s="74"/>
      <c r="F115" s="12"/>
      <c r="G115" s="10"/>
      <c r="H115" s="11"/>
      <c r="I115" s="11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</row>
    <row r="116" spans="1:38" ht="14.25" customHeight="1">
      <c r="A116" s="12"/>
      <c r="B116" s="12"/>
      <c r="C116" s="12"/>
      <c r="D116" s="12"/>
      <c r="E116" s="74"/>
      <c r="F116" s="12"/>
      <c r="G116" s="10"/>
      <c r="H116" s="11"/>
      <c r="I116" s="11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</row>
    <row r="117" spans="1:38" ht="14.25" customHeight="1">
      <c r="A117" s="12"/>
      <c r="B117" s="12"/>
      <c r="C117" s="12"/>
      <c r="D117" s="12"/>
      <c r="E117" s="74"/>
      <c r="F117" s="12"/>
      <c r="G117" s="10"/>
      <c r="H117" s="11"/>
      <c r="I117" s="11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</row>
    <row r="118" spans="1:38" ht="14.25" customHeight="1">
      <c r="A118" s="12"/>
      <c r="B118" s="12"/>
      <c r="C118" s="12"/>
      <c r="D118" s="12"/>
      <c r="E118" s="74"/>
      <c r="F118" s="12"/>
      <c r="G118" s="10"/>
      <c r="H118" s="11"/>
      <c r="I118" s="11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</row>
    <row r="119" spans="1:38" ht="14.25" customHeight="1">
      <c r="A119" s="12"/>
      <c r="B119" s="12"/>
      <c r="C119" s="12"/>
      <c r="D119" s="12"/>
      <c r="E119" s="74"/>
      <c r="F119" s="12"/>
      <c r="G119" s="10"/>
      <c r="H119" s="11"/>
      <c r="I119" s="11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</row>
    <row r="120" spans="1:38" ht="14.25" customHeight="1">
      <c r="A120" s="12"/>
      <c r="B120" s="12"/>
      <c r="C120" s="12"/>
      <c r="D120" s="12"/>
      <c r="E120" s="74"/>
      <c r="F120" s="12"/>
      <c r="G120" s="10"/>
      <c r="H120" s="11"/>
      <c r="I120" s="11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</row>
    <row r="121" spans="1:38" ht="14.25" customHeight="1">
      <c r="A121" s="12"/>
      <c r="B121" s="12"/>
      <c r="C121" s="12"/>
      <c r="D121" s="12"/>
      <c r="E121" s="74"/>
      <c r="F121" s="12"/>
      <c r="G121" s="10"/>
      <c r="H121" s="11"/>
      <c r="I121" s="11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</row>
    <row r="122" spans="1:38" ht="14.25" customHeight="1">
      <c r="A122" s="12"/>
      <c r="B122" s="12"/>
      <c r="C122" s="12"/>
      <c r="D122" s="12"/>
      <c r="E122" s="74"/>
      <c r="F122" s="12"/>
      <c r="G122" s="10"/>
      <c r="H122" s="11"/>
      <c r="I122" s="11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</row>
    <row r="123" spans="1:38" ht="14.25" customHeight="1">
      <c r="A123" s="12"/>
      <c r="B123" s="12"/>
      <c r="C123" s="12"/>
      <c r="D123" s="12"/>
      <c r="E123" s="74"/>
      <c r="F123" s="12"/>
      <c r="G123" s="10"/>
      <c r="H123" s="11"/>
      <c r="I123" s="11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</row>
    <row r="124" spans="1:38" ht="14.25" customHeight="1">
      <c r="A124" s="12"/>
      <c r="B124" s="12"/>
      <c r="C124" s="12"/>
      <c r="D124" s="12"/>
      <c r="E124" s="74"/>
      <c r="F124" s="12"/>
      <c r="G124" s="10"/>
      <c r="H124" s="11"/>
      <c r="I124" s="11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</row>
    <row r="125" spans="1:38" ht="14.25" customHeight="1">
      <c r="A125" s="12"/>
      <c r="B125" s="12"/>
      <c r="C125" s="12"/>
      <c r="D125" s="12"/>
      <c r="E125" s="74"/>
      <c r="F125" s="12"/>
      <c r="G125" s="10"/>
      <c r="H125" s="11"/>
      <c r="I125" s="11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</row>
    <row r="126" spans="1:38" ht="14.25" customHeight="1">
      <c r="A126" s="12"/>
      <c r="B126" s="12"/>
      <c r="C126" s="12"/>
      <c r="D126" s="12"/>
      <c r="E126" s="74"/>
      <c r="F126" s="12"/>
      <c r="G126" s="10"/>
      <c r="H126" s="11"/>
      <c r="I126" s="11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</row>
    <row r="127" spans="1:38" ht="14.25" customHeight="1">
      <c r="A127" s="12"/>
      <c r="B127" s="12"/>
      <c r="C127" s="12"/>
      <c r="D127" s="12"/>
      <c r="E127" s="74"/>
      <c r="F127" s="12"/>
      <c r="G127" s="10"/>
      <c r="H127" s="11"/>
      <c r="I127" s="11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</row>
    <row r="128" spans="1:38" ht="14.25" customHeight="1">
      <c r="A128" s="12"/>
      <c r="B128" s="12"/>
      <c r="C128" s="12"/>
      <c r="D128" s="12"/>
      <c r="E128" s="74"/>
      <c r="F128" s="12"/>
      <c r="G128" s="10"/>
      <c r="H128" s="11"/>
      <c r="I128" s="11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</row>
    <row r="129" spans="1:38" ht="14.25" customHeight="1">
      <c r="A129" s="12"/>
      <c r="B129" s="12"/>
      <c r="C129" s="12"/>
      <c r="D129" s="12"/>
      <c r="E129" s="74"/>
      <c r="F129" s="12"/>
      <c r="G129" s="10"/>
      <c r="H129" s="11"/>
      <c r="I129" s="11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</row>
    <row r="130" spans="1:38" ht="14.25" customHeight="1">
      <c r="A130" s="12"/>
      <c r="B130" s="12"/>
      <c r="C130" s="12"/>
      <c r="D130" s="12"/>
      <c r="E130" s="74"/>
      <c r="F130" s="12"/>
      <c r="G130" s="10"/>
      <c r="H130" s="11"/>
      <c r="I130" s="11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</row>
    <row r="131" spans="1:38" ht="14.25" customHeight="1">
      <c r="A131" s="12"/>
      <c r="B131" s="12"/>
      <c r="C131" s="12"/>
      <c r="D131" s="12"/>
      <c r="E131" s="74"/>
      <c r="F131" s="12"/>
      <c r="G131" s="10"/>
      <c r="H131" s="11"/>
      <c r="I131" s="11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</row>
    <row r="132" spans="1:38" ht="14.25" customHeight="1">
      <c r="A132" s="12"/>
      <c r="B132" s="12"/>
      <c r="C132" s="12"/>
      <c r="D132" s="12"/>
      <c r="E132" s="74"/>
      <c r="F132" s="12"/>
      <c r="G132" s="10"/>
      <c r="H132" s="11"/>
      <c r="I132" s="11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</row>
    <row r="133" spans="1:38" ht="14.25" customHeight="1">
      <c r="A133" s="12"/>
      <c r="B133" s="12"/>
      <c r="C133" s="12"/>
      <c r="D133" s="12"/>
      <c r="E133" s="74"/>
      <c r="F133" s="12"/>
      <c r="G133" s="10"/>
      <c r="H133" s="11"/>
      <c r="I133" s="11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</row>
    <row r="134" spans="1:38" ht="14.25" customHeight="1">
      <c r="A134" s="12"/>
      <c r="B134" s="12"/>
      <c r="C134" s="12"/>
      <c r="D134" s="12"/>
      <c r="E134" s="74"/>
      <c r="F134" s="12"/>
      <c r="G134" s="10"/>
      <c r="H134" s="11"/>
      <c r="I134" s="11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</row>
    <row r="135" spans="1:38" ht="14.25" customHeight="1">
      <c r="A135" s="12"/>
      <c r="B135" s="12"/>
      <c r="C135" s="12"/>
      <c r="D135" s="12"/>
      <c r="E135" s="74"/>
      <c r="F135" s="12"/>
      <c r="G135" s="10"/>
      <c r="H135" s="11"/>
      <c r="I135" s="11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</row>
    <row r="136" spans="1:38" ht="14.25" customHeight="1">
      <c r="A136" s="12"/>
      <c r="B136" s="12"/>
      <c r="C136" s="12"/>
      <c r="D136" s="12"/>
      <c r="E136" s="74"/>
      <c r="F136" s="12"/>
      <c r="G136" s="10"/>
      <c r="H136" s="11"/>
      <c r="I136" s="11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</row>
    <row r="137" spans="1:38" ht="14.25" customHeight="1">
      <c r="A137" s="12"/>
      <c r="B137" s="12"/>
      <c r="C137" s="12"/>
      <c r="D137" s="12"/>
      <c r="E137" s="74"/>
      <c r="F137" s="12"/>
      <c r="G137" s="10"/>
      <c r="H137" s="11"/>
      <c r="I137" s="11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</row>
    <row r="138" spans="1:38" ht="14.25" customHeight="1">
      <c r="A138" s="12"/>
      <c r="B138" s="12"/>
      <c r="C138" s="12"/>
      <c r="D138" s="12"/>
      <c r="E138" s="74"/>
      <c r="F138" s="12"/>
      <c r="G138" s="10"/>
      <c r="H138" s="11"/>
      <c r="I138" s="11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</row>
    <row r="139" spans="1:38" ht="14.25" customHeight="1">
      <c r="A139" s="12"/>
      <c r="B139" s="12"/>
      <c r="C139" s="12"/>
      <c r="D139" s="12"/>
      <c r="E139" s="74"/>
      <c r="F139" s="12"/>
      <c r="G139" s="10"/>
      <c r="H139" s="11"/>
      <c r="I139" s="11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</row>
    <row r="140" spans="1:38" ht="14.25" customHeight="1">
      <c r="A140" s="12"/>
      <c r="B140" s="12"/>
      <c r="C140" s="12"/>
      <c r="D140" s="12"/>
      <c r="E140" s="74"/>
      <c r="F140" s="12"/>
      <c r="G140" s="10"/>
      <c r="H140" s="11"/>
      <c r="I140" s="11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</row>
    <row r="141" spans="1:38" ht="14.25" customHeight="1">
      <c r="A141" s="12"/>
      <c r="B141" s="12"/>
      <c r="C141" s="12"/>
      <c r="D141" s="12"/>
      <c r="E141" s="74"/>
      <c r="F141" s="12"/>
      <c r="G141" s="10"/>
      <c r="H141" s="11"/>
      <c r="I141" s="11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</row>
    <row r="142" spans="1:38" ht="14.25" customHeight="1">
      <c r="A142" s="12"/>
      <c r="B142" s="12"/>
      <c r="C142" s="12"/>
      <c r="D142" s="12"/>
      <c r="E142" s="74"/>
      <c r="F142" s="12"/>
      <c r="G142" s="10"/>
      <c r="H142" s="11"/>
      <c r="I142" s="11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</row>
    <row r="143" spans="1:38" ht="14.25" customHeight="1">
      <c r="A143" s="12"/>
      <c r="B143" s="12"/>
      <c r="C143" s="12"/>
      <c r="D143" s="12"/>
      <c r="E143" s="74"/>
      <c r="F143" s="12"/>
      <c r="G143" s="10"/>
      <c r="H143" s="11"/>
      <c r="I143" s="11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</row>
    <row r="144" spans="1:38" ht="14.25" customHeight="1">
      <c r="A144" s="12"/>
      <c r="B144" s="12"/>
      <c r="C144" s="12"/>
      <c r="D144" s="12"/>
      <c r="E144" s="74"/>
      <c r="F144" s="12"/>
      <c r="G144" s="10"/>
      <c r="H144" s="11"/>
      <c r="I144" s="11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</row>
    <row r="145" spans="1:38" ht="14.25" customHeight="1">
      <c r="A145" s="12"/>
      <c r="B145" s="12"/>
      <c r="C145" s="12"/>
      <c r="D145" s="12"/>
      <c r="E145" s="74"/>
      <c r="F145" s="12"/>
      <c r="G145" s="10"/>
      <c r="H145" s="11"/>
      <c r="I145" s="11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</row>
    <row r="146" spans="1:38" ht="14.25" customHeight="1">
      <c r="A146" s="12"/>
      <c r="B146" s="12"/>
      <c r="C146" s="12"/>
      <c r="D146" s="12"/>
      <c r="E146" s="74"/>
      <c r="F146" s="12"/>
      <c r="G146" s="10"/>
      <c r="H146" s="11"/>
      <c r="I146" s="11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</row>
    <row r="147" spans="1:38" ht="14.25" customHeight="1">
      <c r="A147" s="12"/>
      <c r="B147" s="12"/>
      <c r="C147" s="12"/>
      <c r="D147" s="12"/>
      <c r="E147" s="74"/>
      <c r="F147" s="12"/>
      <c r="G147" s="10"/>
      <c r="H147" s="11"/>
      <c r="I147" s="11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</row>
    <row r="148" spans="1:38" ht="14.25" customHeight="1">
      <c r="A148" s="12"/>
      <c r="B148" s="12"/>
      <c r="C148" s="12"/>
      <c r="D148" s="12"/>
      <c r="E148" s="74"/>
      <c r="F148" s="12"/>
      <c r="G148" s="10"/>
      <c r="H148" s="11"/>
      <c r="I148" s="11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</row>
    <row r="149" spans="1:38" ht="14.25" customHeight="1">
      <c r="A149" s="12"/>
      <c r="B149" s="12"/>
      <c r="C149" s="12"/>
      <c r="D149" s="12"/>
      <c r="E149" s="74"/>
      <c r="F149" s="12"/>
      <c r="G149" s="10"/>
      <c r="H149" s="11"/>
      <c r="I149" s="11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</row>
    <row r="150" spans="1:38" ht="14.25" customHeight="1">
      <c r="A150" s="12"/>
      <c r="B150" s="12"/>
      <c r="C150" s="12"/>
      <c r="D150" s="12"/>
      <c r="E150" s="74"/>
      <c r="F150" s="12"/>
      <c r="G150" s="10"/>
      <c r="H150" s="11"/>
      <c r="I150" s="11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</row>
    <row r="151" spans="1:38" ht="14.25" customHeight="1">
      <c r="A151" s="12"/>
      <c r="B151" s="12"/>
      <c r="C151" s="12"/>
      <c r="D151" s="12"/>
      <c r="E151" s="74"/>
      <c r="F151" s="12"/>
      <c r="G151" s="10"/>
      <c r="H151" s="11"/>
      <c r="I151" s="11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</row>
    <row r="152" spans="1:38" ht="14.25" customHeight="1">
      <c r="A152" s="12"/>
      <c r="B152" s="12"/>
      <c r="C152" s="12"/>
      <c r="D152" s="12"/>
      <c r="E152" s="74"/>
      <c r="F152" s="12"/>
      <c r="G152" s="10"/>
      <c r="H152" s="11"/>
      <c r="I152" s="11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</row>
    <row r="153" spans="1:38" ht="14.25" customHeight="1">
      <c r="A153" s="12"/>
      <c r="B153" s="12"/>
      <c r="C153" s="12"/>
      <c r="D153" s="12"/>
      <c r="E153" s="74"/>
      <c r="F153" s="12"/>
      <c r="G153" s="10"/>
      <c r="H153" s="11"/>
      <c r="I153" s="11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</row>
    <row r="154" spans="1:38" ht="14.25" customHeight="1">
      <c r="A154" s="12"/>
      <c r="B154" s="12"/>
      <c r="C154" s="12"/>
      <c r="D154" s="12"/>
      <c r="E154" s="74"/>
      <c r="F154" s="12"/>
      <c r="G154" s="10"/>
      <c r="H154" s="11"/>
      <c r="I154" s="11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</row>
    <row r="155" spans="1:38" ht="14.25" customHeight="1">
      <c r="A155" s="12"/>
      <c r="B155" s="12"/>
      <c r="C155" s="12"/>
      <c r="D155" s="12"/>
      <c r="E155" s="74"/>
      <c r="F155" s="12"/>
      <c r="G155" s="10"/>
      <c r="H155" s="11"/>
      <c r="I155" s="11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</row>
    <row r="156" spans="1:38" ht="14.25" customHeight="1">
      <c r="A156" s="12"/>
      <c r="B156" s="12"/>
      <c r="C156" s="12"/>
      <c r="D156" s="12"/>
      <c r="E156" s="74"/>
      <c r="F156" s="12"/>
      <c r="G156" s="10"/>
      <c r="H156" s="11"/>
      <c r="I156" s="11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</row>
    <row r="157" spans="1:38" ht="14.25" customHeight="1">
      <c r="A157" s="12"/>
      <c r="B157" s="12"/>
      <c r="C157" s="12"/>
      <c r="D157" s="12"/>
      <c r="E157" s="74"/>
      <c r="F157" s="12"/>
      <c r="G157" s="10"/>
      <c r="H157" s="11"/>
      <c r="I157" s="11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</row>
    <row r="158" spans="1:38" ht="14.25" customHeight="1">
      <c r="A158" s="12"/>
      <c r="B158" s="12"/>
      <c r="C158" s="12"/>
      <c r="D158" s="12"/>
      <c r="E158" s="74"/>
      <c r="F158" s="12"/>
      <c r="G158" s="10"/>
      <c r="H158" s="11"/>
      <c r="I158" s="11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</row>
    <row r="159" spans="1:38" ht="14.25" customHeight="1">
      <c r="A159" s="12"/>
      <c r="B159" s="12"/>
      <c r="C159" s="12"/>
      <c r="D159" s="12"/>
      <c r="E159" s="74"/>
      <c r="F159" s="12"/>
      <c r="G159" s="10"/>
      <c r="H159" s="11"/>
      <c r="I159" s="11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</row>
    <row r="160" spans="1:38" ht="14.25" customHeight="1">
      <c r="A160" s="12"/>
      <c r="B160" s="12"/>
      <c r="C160" s="12"/>
      <c r="D160" s="12"/>
      <c r="E160" s="74"/>
      <c r="F160" s="12"/>
      <c r="G160" s="10"/>
      <c r="H160" s="11"/>
      <c r="I160" s="11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</row>
    <row r="161" spans="1:38" ht="14.25" customHeight="1">
      <c r="A161" s="12"/>
      <c r="B161" s="12"/>
      <c r="C161" s="12"/>
      <c r="D161" s="12"/>
      <c r="E161" s="74"/>
      <c r="F161" s="12"/>
      <c r="G161" s="10"/>
      <c r="H161" s="11"/>
      <c r="I161" s="11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</row>
    <row r="162" spans="1:38" ht="14.25" customHeight="1">
      <c r="A162" s="12"/>
      <c r="B162" s="12"/>
      <c r="C162" s="12"/>
      <c r="D162" s="12"/>
      <c r="E162" s="74"/>
      <c r="F162" s="12"/>
      <c r="G162" s="10"/>
      <c r="H162" s="11"/>
      <c r="I162" s="11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</row>
    <row r="163" spans="1:38" ht="14.25" customHeight="1">
      <c r="A163" s="12"/>
      <c r="B163" s="12"/>
      <c r="C163" s="12"/>
      <c r="D163" s="12"/>
      <c r="E163" s="74"/>
      <c r="F163" s="12"/>
      <c r="G163" s="10"/>
      <c r="H163" s="11"/>
      <c r="I163" s="11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</row>
    <row r="164" spans="1:38" ht="14.25" customHeight="1">
      <c r="A164" s="12"/>
      <c r="B164" s="12"/>
      <c r="C164" s="12"/>
      <c r="D164" s="12"/>
      <c r="E164" s="74"/>
      <c r="F164" s="12"/>
      <c r="G164" s="10"/>
      <c r="H164" s="11"/>
      <c r="I164" s="11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</row>
    <row r="165" spans="1:38" ht="14.25" customHeight="1">
      <c r="A165" s="12"/>
      <c r="B165" s="12"/>
      <c r="C165" s="12"/>
      <c r="D165" s="12"/>
      <c r="E165" s="74"/>
      <c r="F165" s="12"/>
      <c r="G165" s="10"/>
      <c r="H165" s="11"/>
      <c r="I165" s="11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</row>
    <row r="166" spans="1:38" ht="14.25" customHeight="1">
      <c r="A166" s="12"/>
      <c r="B166" s="12"/>
      <c r="C166" s="12"/>
      <c r="D166" s="12"/>
      <c r="E166" s="74"/>
      <c r="F166" s="12"/>
      <c r="G166" s="10"/>
      <c r="H166" s="11"/>
      <c r="I166" s="11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</row>
    <row r="167" spans="1:38" ht="14.25" customHeight="1">
      <c r="A167" s="12"/>
      <c r="B167" s="12"/>
      <c r="C167" s="12"/>
      <c r="D167" s="12"/>
      <c r="E167" s="74"/>
      <c r="F167" s="12"/>
      <c r="G167" s="10"/>
      <c r="H167" s="11"/>
      <c r="I167" s="11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</row>
    <row r="168" spans="1:38" ht="14.25" customHeight="1">
      <c r="A168" s="12"/>
      <c r="B168" s="12"/>
      <c r="C168" s="12"/>
      <c r="D168" s="12"/>
      <c r="E168" s="74"/>
      <c r="F168" s="12"/>
      <c r="G168" s="10"/>
      <c r="H168" s="11"/>
      <c r="I168" s="11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</row>
    <row r="169" spans="1:38" ht="14.25" customHeight="1">
      <c r="A169" s="12"/>
      <c r="B169" s="12"/>
      <c r="C169" s="12"/>
      <c r="D169" s="12"/>
      <c r="E169" s="74"/>
      <c r="F169" s="12"/>
      <c r="G169" s="10"/>
      <c r="H169" s="11"/>
      <c r="I169" s="11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</row>
    <row r="170" spans="1:38" ht="14.25" customHeight="1">
      <c r="A170" s="12"/>
      <c r="B170" s="12"/>
      <c r="C170" s="12"/>
      <c r="D170" s="12"/>
      <c r="E170" s="74"/>
      <c r="F170" s="12"/>
      <c r="G170" s="10"/>
      <c r="H170" s="11"/>
      <c r="I170" s="11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</row>
    <row r="171" spans="1:38" ht="14.25" customHeight="1">
      <c r="A171" s="12"/>
      <c r="B171" s="12"/>
      <c r="C171" s="12"/>
      <c r="D171" s="12"/>
      <c r="E171" s="74"/>
      <c r="F171" s="12"/>
      <c r="G171" s="10"/>
      <c r="H171" s="11"/>
      <c r="I171" s="11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</row>
    <row r="172" spans="1:38" ht="14.25" customHeight="1">
      <c r="A172" s="12"/>
      <c r="B172" s="12"/>
      <c r="C172" s="12"/>
      <c r="D172" s="12"/>
      <c r="E172" s="74"/>
      <c r="F172" s="12"/>
      <c r="G172" s="10"/>
      <c r="H172" s="11"/>
      <c r="I172" s="11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</row>
    <row r="173" spans="1:38" ht="14.25" customHeight="1">
      <c r="A173" s="12"/>
      <c r="B173" s="12"/>
      <c r="C173" s="12"/>
      <c r="D173" s="12"/>
      <c r="E173" s="74"/>
      <c r="F173" s="12"/>
      <c r="G173" s="10"/>
      <c r="H173" s="11"/>
      <c r="I173" s="11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</row>
    <row r="174" spans="1:38" ht="14.25" customHeight="1">
      <c r="A174" s="12"/>
      <c r="B174" s="12"/>
      <c r="C174" s="12"/>
      <c r="D174" s="12"/>
      <c r="E174" s="74"/>
      <c r="F174" s="12"/>
      <c r="G174" s="10"/>
      <c r="H174" s="11"/>
      <c r="I174" s="11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</row>
    <row r="175" spans="1:38" ht="14.25" customHeight="1">
      <c r="A175" s="12"/>
      <c r="B175" s="12"/>
      <c r="C175" s="12"/>
      <c r="D175" s="12"/>
      <c r="E175" s="74"/>
      <c r="F175" s="12"/>
      <c r="G175" s="10"/>
      <c r="H175" s="11"/>
      <c r="I175" s="11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</row>
    <row r="176" spans="1:38" ht="14.25" customHeight="1">
      <c r="A176" s="12"/>
      <c r="B176" s="12"/>
      <c r="C176" s="12"/>
      <c r="D176" s="12"/>
      <c r="E176" s="74"/>
      <c r="F176" s="12"/>
      <c r="G176" s="10"/>
      <c r="H176" s="11"/>
      <c r="I176" s="11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</row>
    <row r="177" spans="1:38" ht="14.25" customHeight="1">
      <c r="A177" s="12"/>
      <c r="B177" s="12"/>
      <c r="C177" s="12"/>
      <c r="D177" s="12"/>
      <c r="E177" s="74"/>
      <c r="F177" s="12"/>
      <c r="G177" s="10"/>
      <c r="H177" s="11"/>
      <c r="I177" s="11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</row>
    <row r="178" spans="1:38" ht="14.25" customHeight="1">
      <c r="A178" s="12"/>
      <c r="B178" s="12"/>
      <c r="C178" s="12"/>
      <c r="D178" s="12"/>
      <c r="E178" s="74"/>
      <c r="F178" s="12"/>
      <c r="G178" s="10"/>
      <c r="H178" s="11"/>
      <c r="I178" s="11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</row>
    <row r="179" spans="1:38" ht="14.25" customHeight="1">
      <c r="A179" s="12"/>
      <c r="B179" s="12"/>
      <c r="C179" s="12"/>
      <c r="D179" s="12"/>
      <c r="E179" s="74"/>
      <c r="F179" s="12"/>
      <c r="G179" s="10"/>
      <c r="H179" s="11"/>
      <c r="I179" s="11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</row>
    <row r="180" spans="1:38" ht="14.25" customHeight="1">
      <c r="A180" s="12"/>
      <c r="B180" s="12"/>
      <c r="C180" s="12"/>
      <c r="D180" s="12"/>
      <c r="E180" s="74"/>
      <c r="F180" s="12"/>
      <c r="G180" s="10"/>
      <c r="H180" s="11"/>
      <c r="I180" s="11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</row>
    <row r="181" spans="1:38" ht="14.25" customHeight="1">
      <c r="A181" s="12"/>
      <c r="B181" s="12"/>
      <c r="C181" s="12"/>
      <c r="D181" s="12"/>
      <c r="E181" s="74"/>
      <c r="F181" s="12"/>
      <c r="G181" s="10"/>
      <c r="H181" s="11"/>
      <c r="I181" s="11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</row>
    <row r="182" spans="1:38" ht="14.25" customHeight="1">
      <c r="A182" s="12"/>
      <c r="B182" s="12"/>
      <c r="C182" s="12"/>
      <c r="D182" s="12"/>
      <c r="E182" s="74"/>
      <c r="F182" s="12"/>
      <c r="G182" s="10"/>
      <c r="H182" s="11"/>
      <c r="I182" s="11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</row>
    <row r="183" spans="1:38" ht="14.25" customHeight="1">
      <c r="A183" s="12"/>
      <c r="B183" s="12"/>
      <c r="C183" s="12"/>
      <c r="D183" s="12"/>
      <c r="E183" s="74"/>
      <c r="F183" s="12"/>
      <c r="G183" s="10"/>
      <c r="H183" s="11"/>
      <c r="I183" s="11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</row>
    <row r="184" spans="1:38" ht="14.25" customHeight="1">
      <c r="A184" s="12"/>
      <c r="B184" s="12"/>
      <c r="C184" s="12"/>
      <c r="D184" s="12"/>
      <c r="E184" s="74"/>
      <c r="F184" s="12"/>
      <c r="G184" s="10"/>
      <c r="H184" s="11"/>
      <c r="I184" s="11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</row>
    <row r="185" spans="1:38" ht="14.25" customHeight="1">
      <c r="A185" s="12"/>
      <c r="B185" s="12"/>
      <c r="C185" s="12"/>
      <c r="D185" s="12"/>
      <c r="E185" s="74"/>
      <c r="F185" s="12"/>
      <c r="G185" s="10"/>
      <c r="H185" s="11"/>
      <c r="I185" s="11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</row>
    <row r="186" spans="1:38" ht="14.25" customHeight="1">
      <c r="A186" s="12"/>
      <c r="B186" s="12"/>
      <c r="C186" s="12"/>
      <c r="D186" s="12"/>
      <c r="E186" s="74"/>
      <c r="F186" s="12"/>
      <c r="G186" s="10"/>
      <c r="H186" s="11"/>
      <c r="I186" s="11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</row>
    <row r="187" spans="1:38" ht="14.25" customHeight="1">
      <c r="A187" s="12"/>
      <c r="B187" s="12"/>
      <c r="C187" s="12"/>
      <c r="D187" s="12"/>
      <c r="E187" s="74"/>
      <c r="F187" s="12"/>
      <c r="G187" s="10"/>
      <c r="H187" s="11"/>
      <c r="I187" s="11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</row>
    <row r="188" spans="1:38" ht="14.25" customHeight="1">
      <c r="A188" s="12"/>
      <c r="B188" s="12"/>
      <c r="C188" s="12"/>
      <c r="D188" s="12"/>
      <c r="E188" s="74"/>
      <c r="F188" s="12"/>
      <c r="G188" s="10"/>
      <c r="H188" s="11"/>
      <c r="I188" s="11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</row>
    <row r="189" spans="1:38" ht="14.25" customHeight="1">
      <c r="A189" s="12"/>
      <c r="B189" s="12"/>
      <c r="C189" s="12"/>
      <c r="D189" s="12"/>
      <c r="E189" s="74"/>
      <c r="F189" s="12"/>
      <c r="G189" s="10"/>
      <c r="H189" s="11"/>
      <c r="I189" s="11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</row>
    <row r="190" spans="1:38" ht="14.25" customHeight="1">
      <c r="A190" s="12"/>
      <c r="B190" s="12"/>
      <c r="C190" s="12"/>
      <c r="D190" s="12"/>
      <c r="E190" s="74"/>
      <c r="F190" s="12"/>
      <c r="G190" s="10"/>
      <c r="H190" s="11"/>
      <c r="I190" s="11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</row>
    <row r="191" spans="1:38" ht="14.25" customHeight="1">
      <c r="A191" s="12"/>
      <c r="B191" s="12"/>
      <c r="C191" s="12"/>
      <c r="D191" s="12"/>
      <c r="E191" s="74"/>
      <c r="F191" s="12"/>
      <c r="G191" s="10"/>
      <c r="H191" s="11"/>
      <c r="I191" s="11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</row>
    <row r="192" spans="1:38" ht="14.25" customHeight="1">
      <c r="A192" s="12"/>
      <c r="B192" s="12"/>
      <c r="C192" s="12"/>
      <c r="D192" s="12"/>
      <c r="E192" s="74"/>
      <c r="F192" s="12"/>
      <c r="G192" s="10"/>
      <c r="H192" s="11"/>
      <c r="I192" s="11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</row>
    <row r="193" spans="1:38" ht="14.25" customHeight="1">
      <c r="A193" s="12"/>
      <c r="B193" s="12"/>
      <c r="C193" s="12"/>
      <c r="D193" s="12"/>
      <c r="E193" s="74"/>
      <c r="F193" s="12"/>
      <c r="G193" s="10"/>
      <c r="H193" s="11"/>
      <c r="I193" s="11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</row>
    <row r="194" spans="1:38" ht="14.25" customHeight="1">
      <c r="A194" s="12"/>
      <c r="B194" s="12"/>
      <c r="C194" s="12"/>
      <c r="D194" s="12"/>
      <c r="E194" s="74"/>
      <c r="F194" s="12"/>
      <c r="G194" s="10"/>
      <c r="H194" s="11"/>
      <c r="I194" s="11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</row>
    <row r="195" spans="1:38" ht="14.25" customHeight="1">
      <c r="A195" s="12"/>
      <c r="B195" s="12"/>
      <c r="C195" s="12"/>
      <c r="D195" s="12"/>
      <c r="E195" s="74"/>
      <c r="F195" s="12"/>
      <c r="G195" s="10"/>
      <c r="H195" s="11"/>
      <c r="I195" s="11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</row>
    <row r="196" spans="1:38" ht="14.25" customHeight="1">
      <c r="A196" s="12"/>
      <c r="B196" s="12"/>
      <c r="C196" s="12"/>
      <c r="D196" s="12"/>
      <c r="E196" s="74"/>
      <c r="F196" s="12"/>
      <c r="G196" s="10"/>
      <c r="H196" s="11"/>
      <c r="I196" s="11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</row>
    <row r="197" spans="1:38" ht="14.25" customHeight="1">
      <c r="A197" s="12"/>
      <c r="B197" s="12"/>
      <c r="C197" s="12"/>
      <c r="D197" s="12"/>
      <c r="E197" s="74"/>
      <c r="F197" s="12"/>
      <c r="G197" s="10"/>
      <c r="H197" s="11"/>
      <c r="I197" s="11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</row>
    <row r="198" spans="1:38" ht="14.25" customHeight="1">
      <c r="A198" s="12"/>
      <c r="B198" s="12"/>
      <c r="C198" s="12"/>
      <c r="D198" s="12"/>
      <c r="E198" s="74"/>
      <c r="F198" s="12"/>
      <c r="G198" s="10"/>
      <c r="H198" s="11"/>
      <c r="I198" s="11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</row>
    <row r="199" spans="1:38" ht="14.25" customHeight="1">
      <c r="A199" s="12"/>
      <c r="B199" s="12"/>
      <c r="C199" s="12"/>
      <c r="D199" s="12"/>
      <c r="E199" s="74"/>
      <c r="F199" s="12"/>
      <c r="G199" s="10"/>
      <c r="H199" s="11"/>
      <c r="I199" s="11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</row>
    <row r="200" spans="1:38" ht="14.25" customHeight="1">
      <c r="A200" s="12"/>
      <c r="B200" s="12"/>
      <c r="C200" s="12"/>
      <c r="D200" s="12"/>
      <c r="E200" s="74"/>
      <c r="F200" s="12"/>
      <c r="G200" s="10"/>
      <c r="H200" s="11"/>
      <c r="I200" s="11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</row>
    <row r="201" spans="1:38" ht="14.25" customHeight="1">
      <c r="A201" s="12"/>
      <c r="B201" s="12"/>
      <c r="C201" s="12"/>
      <c r="D201" s="12"/>
      <c r="E201" s="74"/>
      <c r="F201" s="12"/>
      <c r="G201" s="10"/>
      <c r="H201" s="11"/>
      <c r="I201" s="11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</row>
    <row r="202" spans="1:38" ht="14.25" customHeight="1">
      <c r="A202" s="12"/>
      <c r="B202" s="12"/>
      <c r="C202" s="12"/>
      <c r="D202" s="12"/>
      <c r="E202" s="74"/>
      <c r="F202" s="12"/>
      <c r="G202" s="10"/>
      <c r="H202" s="11"/>
      <c r="I202" s="11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</row>
    <row r="203" spans="1:38" ht="14.25" customHeight="1">
      <c r="A203" s="12"/>
      <c r="B203" s="12"/>
      <c r="C203" s="12"/>
      <c r="D203" s="12"/>
      <c r="E203" s="74"/>
      <c r="F203" s="12"/>
      <c r="G203" s="10"/>
      <c r="H203" s="11"/>
      <c r="I203" s="11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</row>
    <row r="204" spans="1:38" ht="14.25" customHeight="1">
      <c r="A204" s="12"/>
      <c r="B204" s="12"/>
      <c r="C204" s="12"/>
      <c r="D204" s="12"/>
      <c r="E204" s="74"/>
      <c r="F204" s="12"/>
      <c r="G204" s="10"/>
      <c r="H204" s="11"/>
      <c r="I204" s="11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</row>
    <row r="205" spans="1:38" ht="14.25" customHeight="1">
      <c r="A205" s="12"/>
      <c r="B205" s="12"/>
      <c r="C205" s="12"/>
      <c r="D205" s="12"/>
      <c r="E205" s="74"/>
      <c r="F205" s="12"/>
      <c r="G205" s="10"/>
      <c r="H205" s="11"/>
      <c r="I205" s="11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</row>
    <row r="206" spans="1:38" ht="14.25" customHeight="1">
      <c r="A206" s="12"/>
      <c r="B206" s="12"/>
      <c r="C206" s="12"/>
      <c r="D206" s="12"/>
      <c r="E206" s="74"/>
      <c r="F206" s="12"/>
      <c r="G206" s="10"/>
      <c r="H206" s="11"/>
      <c r="I206" s="11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</row>
    <row r="207" spans="1:38" ht="14.25" customHeight="1">
      <c r="A207" s="12"/>
      <c r="B207" s="12"/>
      <c r="C207" s="12"/>
      <c r="D207" s="12"/>
      <c r="E207" s="74"/>
      <c r="F207" s="12"/>
      <c r="G207" s="10"/>
      <c r="H207" s="11"/>
      <c r="I207" s="11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</row>
    <row r="208" spans="1:38" ht="14.25" customHeight="1">
      <c r="A208" s="12"/>
      <c r="B208" s="12"/>
      <c r="C208" s="12"/>
      <c r="D208" s="12"/>
      <c r="E208" s="74"/>
      <c r="F208" s="12"/>
      <c r="G208" s="10"/>
      <c r="H208" s="11"/>
      <c r="I208" s="11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</row>
    <row r="209" spans="1:38" ht="14.25" customHeight="1">
      <c r="A209" s="12"/>
      <c r="B209" s="12"/>
      <c r="C209" s="12"/>
      <c r="D209" s="12"/>
      <c r="E209" s="74"/>
      <c r="F209" s="12"/>
      <c r="G209" s="10"/>
      <c r="H209" s="11"/>
      <c r="I209" s="11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</row>
    <row r="210" spans="1:38" ht="14.25" customHeight="1">
      <c r="A210" s="12"/>
      <c r="B210" s="12"/>
      <c r="C210" s="12"/>
      <c r="D210" s="12"/>
      <c r="E210" s="74"/>
      <c r="F210" s="12"/>
      <c r="G210" s="10"/>
      <c r="H210" s="11"/>
      <c r="I210" s="11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</row>
    <row r="211" spans="1:38" ht="14.25" customHeight="1">
      <c r="A211" s="12"/>
      <c r="B211" s="12"/>
      <c r="C211" s="12"/>
      <c r="D211" s="12"/>
      <c r="E211" s="74"/>
      <c r="F211" s="12"/>
      <c r="G211" s="10"/>
      <c r="H211" s="11"/>
      <c r="I211" s="11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</row>
    <row r="212" spans="1:38" ht="14.25" customHeight="1">
      <c r="A212" s="12"/>
      <c r="B212" s="12"/>
      <c r="C212" s="12"/>
      <c r="D212" s="12"/>
      <c r="E212" s="74"/>
      <c r="F212" s="12"/>
      <c r="G212" s="10"/>
      <c r="H212" s="11"/>
      <c r="I212" s="11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</row>
    <row r="213" spans="1:38" ht="14.25" customHeight="1">
      <c r="A213" s="12"/>
      <c r="B213" s="12"/>
      <c r="C213" s="12"/>
      <c r="D213" s="12"/>
      <c r="E213" s="74"/>
      <c r="F213" s="12"/>
      <c r="G213" s="10"/>
      <c r="H213" s="11"/>
      <c r="I213" s="11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</row>
    <row r="214" spans="1:38" ht="14.25" customHeight="1">
      <c r="A214" s="12"/>
      <c r="B214" s="12"/>
      <c r="C214" s="12"/>
      <c r="D214" s="12"/>
      <c r="E214" s="74"/>
      <c r="F214" s="12"/>
      <c r="G214" s="10"/>
      <c r="H214" s="11"/>
      <c r="I214" s="11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</row>
    <row r="215" spans="1:38" ht="14.25" customHeight="1">
      <c r="A215" s="12"/>
      <c r="B215" s="12"/>
      <c r="C215" s="12"/>
      <c r="D215" s="12"/>
      <c r="E215" s="74"/>
      <c r="F215" s="12"/>
      <c r="G215" s="10"/>
      <c r="H215" s="11"/>
      <c r="I215" s="11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</row>
    <row r="216" spans="1:38" ht="14.25" customHeight="1">
      <c r="A216" s="12"/>
      <c r="B216" s="12"/>
      <c r="C216" s="12"/>
      <c r="D216" s="12"/>
      <c r="E216" s="74"/>
      <c r="F216" s="12"/>
      <c r="G216" s="10"/>
      <c r="H216" s="11"/>
      <c r="I216" s="11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</row>
    <row r="217" spans="1:38" ht="14.25" customHeight="1">
      <c r="A217" s="12"/>
      <c r="B217" s="12"/>
      <c r="C217" s="12"/>
      <c r="D217" s="12"/>
      <c r="E217" s="74"/>
      <c r="F217" s="12"/>
      <c r="G217" s="10"/>
      <c r="H217" s="11"/>
      <c r="I217" s="11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</row>
    <row r="218" spans="1:38" ht="14.25" customHeight="1">
      <c r="A218" s="12"/>
      <c r="B218" s="12"/>
      <c r="C218" s="12"/>
      <c r="D218" s="12"/>
      <c r="E218" s="74"/>
      <c r="F218" s="12"/>
      <c r="G218" s="10"/>
      <c r="H218" s="11"/>
      <c r="I218" s="11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</row>
    <row r="219" spans="1:38" ht="14.25" customHeight="1">
      <c r="A219" s="12"/>
      <c r="B219" s="12"/>
      <c r="C219" s="12"/>
      <c r="D219" s="12"/>
      <c r="E219" s="74"/>
      <c r="F219" s="12"/>
      <c r="G219" s="10"/>
      <c r="H219" s="11"/>
      <c r="I219" s="11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</row>
    <row r="220" spans="1:38" ht="14.25" customHeight="1">
      <c r="A220" s="12"/>
      <c r="B220" s="12"/>
      <c r="C220" s="12"/>
      <c r="D220" s="12"/>
      <c r="E220" s="74"/>
      <c r="F220" s="12"/>
      <c r="G220" s="10"/>
      <c r="H220" s="11"/>
      <c r="I220" s="11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</row>
    <row r="221" spans="1:38" ht="14.25" customHeight="1">
      <c r="A221" s="12"/>
      <c r="B221" s="12"/>
      <c r="C221" s="12"/>
      <c r="D221" s="12"/>
      <c r="E221" s="74"/>
      <c r="F221" s="12"/>
      <c r="G221" s="10"/>
      <c r="H221" s="11"/>
      <c r="I221" s="11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</row>
    <row r="222" spans="1:38" ht="14.25" customHeight="1">
      <c r="A222" s="12"/>
      <c r="B222" s="12"/>
      <c r="C222" s="12"/>
      <c r="D222" s="12"/>
      <c r="E222" s="74"/>
      <c r="F222" s="12"/>
      <c r="G222" s="10"/>
      <c r="H222" s="11"/>
      <c r="I222" s="11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</row>
    <row r="223" spans="1:38" ht="14.25" customHeight="1">
      <c r="A223" s="12"/>
      <c r="B223" s="12"/>
      <c r="C223" s="12"/>
      <c r="D223" s="12"/>
      <c r="E223" s="74"/>
      <c r="F223" s="12"/>
      <c r="G223" s="10"/>
      <c r="H223" s="11"/>
      <c r="I223" s="11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</row>
    <row r="224" spans="1:38" ht="14.25" customHeight="1">
      <c r="A224" s="12"/>
      <c r="B224" s="12"/>
      <c r="C224" s="12"/>
      <c r="D224" s="12"/>
      <c r="E224" s="74"/>
      <c r="F224" s="12"/>
      <c r="G224" s="10"/>
      <c r="H224" s="11"/>
      <c r="I224" s="11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</row>
    <row r="225" spans="1:38" ht="14.25" customHeight="1">
      <c r="A225" s="12"/>
      <c r="B225" s="12"/>
      <c r="C225" s="12"/>
      <c r="D225" s="12"/>
      <c r="E225" s="74"/>
      <c r="F225" s="12"/>
      <c r="G225" s="10"/>
      <c r="H225" s="11"/>
      <c r="I225" s="11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</row>
    <row r="226" spans="1:38" ht="14.25" customHeight="1">
      <c r="A226" s="12"/>
      <c r="B226" s="12"/>
      <c r="C226" s="12"/>
      <c r="D226" s="12"/>
      <c r="E226" s="74"/>
      <c r="F226" s="12"/>
      <c r="G226" s="10"/>
      <c r="H226" s="11"/>
      <c r="I226" s="11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</row>
    <row r="227" spans="1:38" ht="14.25" customHeight="1">
      <c r="A227" s="12"/>
      <c r="B227" s="12"/>
      <c r="C227" s="12"/>
      <c r="D227" s="12"/>
      <c r="E227" s="74"/>
      <c r="F227" s="12"/>
      <c r="G227" s="10"/>
      <c r="H227" s="11"/>
      <c r="I227" s="11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</row>
    <row r="228" spans="1:38" ht="14.25" customHeight="1">
      <c r="A228" s="12"/>
      <c r="B228" s="12"/>
      <c r="C228" s="12"/>
      <c r="D228" s="12"/>
      <c r="E228" s="74"/>
      <c r="F228" s="12"/>
      <c r="G228" s="10"/>
      <c r="H228" s="11"/>
      <c r="I228" s="11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</row>
    <row r="229" spans="1:38" ht="14.25" customHeight="1">
      <c r="A229" s="12"/>
      <c r="B229" s="12"/>
      <c r="C229" s="12"/>
      <c r="D229" s="12"/>
      <c r="E229" s="74"/>
      <c r="F229" s="12"/>
      <c r="G229" s="10"/>
      <c r="H229" s="11"/>
      <c r="I229" s="11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</row>
    <row r="230" spans="1:38" ht="14.25" customHeight="1">
      <c r="A230" s="12"/>
      <c r="B230" s="12"/>
      <c r="C230" s="12"/>
      <c r="D230" s="12"/>
      <c r="E230" s="74"/>
      <c r="F230" s="12"/>
      <c r="G230" s="10"/>
      <c r="H230" s="11"/>
      <c r="I230" s="11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</row>
    <row r="231" spans="1:38" ht="14.25" customHeight="1">
      <c r="A231" s="12"/>
      <c r="B231" s="12"/>
      <c r="C231" s="12"/>
      <c r="D231" s="12"/>
      <c r="E231" s="74"/>
      <c r="F231" s="12"/>
      <c r="G231" s="10"/>
      <c r="H231" s="11"/>
      <c r="I231" s="11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</row>
    <row r="232" spans="1:38" ht="14.25" customHeight="1">
      <c r="A232" s="12"/>
      <c r="B232" s="12"/>
      <c r="C232" s="12"/>
      <c r="D232" s="12"/>
      <c r="E232" s="74"/>
      <c r="F232" s="12"/>
      <c r="G232" s="10"/>
      <c r="H232" s="11"/>
      <c r="I232" s="11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</row>
    <row r="233" spans="1:38" ht="14.25" customHeight="1">
      <c r="A233" s="12"/>
      <c r="B233" s="12"/>
      <c r="C233" s="12"/>
      <c r="D233" s="12"/>
      <c r="E233" s="74"/>
      <c r="F233" s="12"/>
      <c r="G233" s="10"/>
      <c r="H233" s="11"/>
      <c r="I233" s="11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</row>
    <row r="234" spans="1:38" ht="14.25" customHeight="1">
      <c r="A234" s="12"/>
      <c r="B234" s="12"/>
      <c r="C234" s="12"/>
      <c r="D234" s="12"/>
      <c r="E234" s="74"/>
      <c r="F234" s="12"/>
      <c r="G234" s="10"/>
      <c r="H234" s="11"/>
      <c r="I234" s="11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</row>
    <row r="235" spans="1:38" ht="14.25" customHeight="1">
      <c r="A235" s="12"/>
      <c r="B235" s="12"/>
      <c r="C235" s="12"/>
      <c r="D235" s="12"/>
      <c r="E235" s="74"/>
      <c r="F235" s="12"/>
      <c r="G235" s="10"/>
      <c r="H235" s="11"/>
      <c r="I235" s="11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</row>
    <row r="236" spans="1:38" ht="14.25" customHeight="1">
      <c r="A236" s="12"/>
      <c r="B236" s="12"/>
      <c r="C236" s="12"/>
      <c r="D236" s="12"/>
      <c r="E236" s="74"/>
      <c r="F236" s="12"/>
      <c r="G236" s="10"/>
      <c r="H236" s="11"/>
      <c r="I236" s="11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</row>
    <row r="237" spans="1:38" ht="14.25" customHeight="1">
      <c r="A237" s="12"/>
      <c r="B237" s="12"/>
      <c r="C237" s="12"/>
      <c r="D237" s="12"/>
      <c r="E237" s="74"/>
      <c r="F237" s="12"/>
      <c r="G237" s="10"/>
      <c r="H237" s="11"/>
      <c r="I237" s="11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</row>
    <row r="238" spans="1:38" ht="14.25" customHeight="1">
      <c r="A238" s="12"/>
      <c r="B238" s="12"/>
      <c r="C238" s="12"/>
      <c r="D238" s="12"/>
      <c r="E238" s="74"/>
      <c r="F238" s="12"/>
      <c r="G238" s="10"/>
      <c r="H238" s="11"/>
      <c r="I238" s="11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</row>
    <row r="239" spans="1:38" ht="14.25" customHeight="1">
      <c r="A239" s="12"/>
      <c r="B239" s="12"/>
      <c r="C239" s="12"/>
      <c r="D239" s="12"/>
      <c r="E239" s="74"/>
      <c r="F239" s="12"/>
      <c r="G239" s="10"/>
      <c r="H239" s="11"/>
      <c r="I239" s="11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</row>
    <row r="240" spans="1:38" ht="14.25" customHeight="1">
      <c r="A240" s="12"/>
      <c r="B240" s="12"/>
      <c r="C240" s="12"/>
      <c r="D240" s="12"/>
      <c r="E240" s="74"/>
      <c r="F240" s="12"/>
      <c r="G240" s="10"/>
      <c r="H240" s="11"/>
      <c r="I240" s="11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</row>
    <row r="241" spans="1:38" ht="14.25" customHeight="1">
      <c r="A241" s="12"/>
      <c r="B241" s="12"/>
      <c r="C241" s="12"/>
      <c r="D241" s="12"/>
      <c r="E241" s="74"/>
      <c r="F241" s="12"/>
      <c r="G241" s="10"/>
      <c r="H241" s="11"/>
      <c r="I241" s="11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</row>
    <row r="242" spans="1:38" ht="14.25" customHeight="1">
      <c r="A242" s="12"/>
      <c r="B242" s="12"/>
      <c r="C242" s="12"/>
      <c r="D242" s="12"/>
      <c r="E242" s="74"/>
      <c r="F242" s="12"/>
      <c r="G242" s="10"/>
      <c r="H242" s="11"/>
      <c r="I242" s="11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</row>
    <row r="243" spans="1:38" ht="14.25" customHeight="1">
      <c r="A243" s="12"/>
      <c r="B243" s="12"/>
      <c r="C243" s="12"/>
      <c r="D243" s="12"/>
      <c r="E243" s="74"/>
      <c r="F243" s="12"/>
      <c r="G243" s="10"/>
      <c r="H243" s="11"/>
      <c r="I243" s="11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</row>
    <row r="244" spans="1:38" ht="14.25" customHeight="1">
      <c r="A244" s="12"/>
      <c r="B244" s="12"/>
      <c r="C244" s="12"/>
      <c r="D244" s="12"/>
      <c r="E244" s="74"/>
      <c r="F244" s="12"/>
      <c r="G244" s="10"/>
      <c r="H244" s="11"/>
      <c r="I244" s="11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</row>
    <row r="245" spans="1:38" ht="14.25" customHeight="1">
      <c r="A245" s="12"/>
      <c r="B245" s="12"/>
      <c r="C245" s="12"/>
      <c r="D245" s="12"/>
      <c r="E245" s="74"/>
      <c r="F245" s="12"/>
      <c r="G245" s="10"/>
      <c r="H245" s="11"/>
      <c r="I245" s="11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</row>
    <row r="246" spans="1:38" ht="14.25" customHeight="1">
      <c r="A246" s="12"/>
      <c r="B246" s="12"/>
      <c r="C246" s="12"/>
      <c r="D246" s="12"/>
      <c r="E246" s="74"/>
      <c r="F246" s="12"/>
      <c r="G246" s="10"/>
      <c r="H246" s="11"/>
      <c r="I246" s="11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</row>
    <row r="247" spans="1:38" ht="14.25" customHeight="1">
      <c r="A247" s="12"/>
      <c r="B247" s="12"/>
      <c r="C247" s="12"/>
      <c r="D247" s="12"/>
      <c r="E247" s="74"/>
      <c r="F247" s="12"/>
      <c r="G247" s="10"/>
      <c r="H247" s="11"/>
      <c r="I247" s="11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</row>
    <row r="248" spans="1:38" ht="14.25" customHeight="1">
      <c r="A248" s="12"/>
      <c r="B248" s="12"/>
      <c r="C248" s="12"/>
      <c r="D248" s="12"/>
      <c r="E248" s="74"/>
      <c r="F248" s="12"/>
      <c r="G248" s="10"/>
      <c r="H248" s="11"/>
      <c r="I248" s="11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</row>
    <row r="249" spans="1:38" ht="14.25" customHeight="1">
      <c r="A249" s="12"/>
      <c r="B249" s="12"/>
      <c r="C249" s="12"/>
      <c r="D249" s="12"/>
      <c r="E249" s="74"/>
      <c r="F249" s="12"/>
      <c r="G249" s="10"/>
      <c r="H249" s="11"/>
      <c r="I249" s="11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</row>
    <row r="250" spans="1:38" ht="14.25" customHeight="1">
      <c r="A250" s="12"/>
      <c r="B250" s="12"/>
      <c r="C250" s="12"/>
      <c r="D250" s="12"/>
      <c r="E250" s="74"/>
      <c r="F250" s="12"/>
      <c r="G250" s="10"/>
      <c r="H250" s="11"/>
      <c r="I250" s="11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</row>
    <row r="251" spans="1:38" ht="14.25" customHeight="1">
      <c r="A251" s="12"/>
      <c r="B251" s="12"/>
      <c r="C251" s="12"/>
      <c r="D251" s="12"/>
      <c r="E251" s="74"/>
      <c r="F251" s="12"/>
      <c r="G251" s="10"/>
      <c r="H251" s="11"/>
      <c r="I251" s="11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</row>
    <row r="252" spans="1:38" ht="14.25" customHeight="1">
      <c r="A252" s="12"/>
      <c r="B252" s="12"/>
      <c r="C252" s="12"/>
      <c r="D252" s="12"/>
      <c r="E252" s="74"/>
      <c r="F252" s="12"/>
      <c r="G252" s="10"/>
      <c r="H252" s="11"/>
      <c r="I252" s="11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</row>
    <row r="253" spans="1:38" ht="14.25" customHeight="1">
      <c r="A253" s="12"/>
      <c r="B253" s="12"/>
      <c r="C253" s="12"/>
      <c r="D253" s="12"/>
      <c r="E253" s="74"/>
      <c r="F253" s="12"/>
      <c r="G253" s="10"/>
      <c r="H253" s="11"/>
      <c r="I253" s="11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</row>
    <row r="254" spans="1:38" ht="14.25" customHeight="1">
      <c r="A254" s="12"/>
      <c r="B254" s="12"/>
      <c r="C254" s="12"/>
      <c r="D254" s="12"/>
      <c r="E254" s="74"/>
      <c r="F254" s="12"/>
      <c r="G254" s="10"/>
      <c r="H254" s="11"/>
      <c r="I254" s="11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</row>
    <row r="255" spans="1:38" ht="14.25" customHeight="1">
      <c r="A255" s="12"/>
      <c r="B255" s="12"/>
      <c r="C255" s="12"/>
      <c r="D255" s="12"/>
      <c r="E255" s="74"/>
      <c r="F255" s="12"/>
      <c r="G255" s="10"/>
      <c r="H255" s="11"/>
      <c r="I255" s="11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</row>
    <row r="256" spans="1:38" ht="14.25" customHeight="1">
      <c r="A256" s="12"/>
      <c r="B256" s="12"/>
      <c r="C256" s="12"/>
      <c r="D256" s="12"/>
      <c r="E256" s="74"/>
      <c r="F256" s="12"/>
      <c r="G256" s="10"/>
      <c r="H256" s="11"/>
      <c r="I256" s="11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</row>
    <row r="257" spans="1:38" ht="14.25" customHeight="1">
      <c r="A257" s="12"/>
      <c r="B257" s="12"/>
      <c r="C257" s="12"/>
      <c r="D257" s="12"/>
      <c r="E257" s="74"/>
      <c r="F257" s="12"/>
      <c r="G257" s="10"/>
      <c r="H257" s="11"/>
      <c r="I257" s="11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</row>
    <row r="258" spans="1:38" ht="14.25" customHeight="1">
      <c r="A258" s="12"/>
      <c r="B258" s="12"/>
      <c r="C258" s="12"/>
      <c r="D258" s="12"/>
      <c r="E258" s="74"/>
      <c r="F258" s="12"/>
      <c r="G258" s="10"/>
      <c r="H258" s="11"/>
      <c r="I258" s="11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</row>
    <row r="259" spans="1:38" ht="14.25" customHeight="1">
      <c r="A259" s="12"/>
      <c r="B259" s="12"/>
      <c r="C259" s="12"/>
      <c r="D259" s="12"/>
      <c r="E259" s="74"/>
      <c r="F259" s="12"/>
      <c r="G259" s="10"/>
      <c r="H259" s="11"/>
      <c r="I259" s="11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</row>
    <row r="260" spans="1:38" ht="14.25" customHeight="1">
      <c r="A260" s="12"/>
      <c r="B260" s="12"/>
      <c r="C260" s="12"/>
      <c r="D260" s="12"/>
      <c r="E260" s="74"/>
      <c r="F260" s="12"/>
      <c r="G260" s="10"/>
      <c r="H260" s="11"/>
      <c r="I260" s="11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</row>
    <row r="261" spans="1:38" ht="14.25" customHeight="1">
      <c r="A261" s="12"/>
      <c r="B261" s="12"/>
      <c r="C261" s="12"/>
      <c r="D261" s="12"/>
      <c r="E261" s="74"/>
      <c r="F261" s="12"/>
      <c r="G261" s="10"/>
      <c r="H261" s="11"/>
      <c r="I261" s="11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</row>
    <row r="262" spans="1:38" ht="14.25" customHeight="1">
      <c r="A262" s="12"/>
      <c r="B262" s="12"/>
      <c r="C262" s="12"/>
      <c r="D262" s="12"/>
      <c r="E262" s="74"/>
      <c r="F262" s="12"/>
      <c r="G262" s="10"/>
      <c r="H262" s="11"/>
      <c r="I262" s="11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</row>
    <row r="263" spans="1:38" ht="14.25" customHeight="1">
      <c r="A263" s="12"/>
      <c r="B263" s="12"/>
      <c r="C263" s="12"/>
      <c r="D263" s="12"/>
      <c r="E263" s="74"/>
      <c r="F263" s="12"/>
      <c r="G263" s="10"/>
      <c r="H263" s="11"/>
      <c r="I263" s="11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</row>
    <row r="264" spans="1:38" ht="14.25" customHeight="1">
      <c r="A264" s="12"/>
      <c r="B264" s="12"/>
      <c r="C264" s="12"/>
      <c r="D264" s="12"/>
      <c r="E264" s="74"/>
      <c r="F264" s="12"/>
      <c r="G264" s="10"/>
      <c r="H264" s="11"/>
      <c r="I264" s="11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</row>
    <row r="265" spans="1:38" ht="14.25" customHeight="1">
      <c r="A265" s="12"/>
      <c r="B265" s="12"/>
      <c r="C265" s="12"/>
      <c r="D265" s="12"/>
      <c r="E265" s="74"/>
      <c r="F265" s="12"/>
      <c r="G265" s="10"/>
      <c r="H265" s="11"/>
      <c r="I265" s="11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</row>
    <row r="266" spans="1:38" ht="14.25" customHeight="1">
      <c r="A266" s="12"/>
      <c r="B266" s="12"/>
      <c r="C266" s="12"/>
      <c r="D266" s="12"/>
      <c r="E266" s="74"/>
      <c r="F266" s="12"/>
      <c r="G266" s="10"/>
      <c r="H266" s="11"/>
      <c r="I266" s="11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</row>
    <row r="267" spans="1:38" ht="14.25" customHeight="1">
      <c r="A267" s="12"/>
      <c r="B267" s="12"/>
      <c r="C267" s="12"/>
      <c r="D267" s="12"/>
      <c r="E267" s="74"/>
      <c r="F267" s="12"/>
      <c r="G267" s="10"/>
      <c r="H267" s="11"/>
      <c r="I267" s="11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</row>
    <row r="268" spans="1:38" ht="14.25" customHeight="1">
      <c r="A268" s="12"/>
      <c r="B268" s="12"/>
      <c r="C268" s="12"/>
      <c r="D268" s="12"/>
      <c r="E268" s="74"/>
      <c r="F268" s="12"/>
      <c r="G268" s="10"/>
      <c r="H268" s="11"/>
      <c r="I268" s="11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</row>
    <row r="269" spans="1:38" ht="14.25" customHeight="1">
      <c r="A269" s="12"/>
      <c r="B269" s="12"/>
      <c r="C269" s="12"/>
      <c r="D269" s="12"/>
      <c r="E269" s="74"/>
      <c r="F269" s="12"/>
      <c r="G269" s="10"/>
      <c r="H269" s="11"/>
      <c r="I269" s="11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</row>
    <row r="270" spans="1:38" ht="14.25" customHeight="1">
      <c r="A270" s="12"/>
      <c r="B270" s="12"/>
      <c r="C270" s="12"/>
      <c r="D270" s="12"/>
      <c r="E270" s="74"/>
      <c r="F270" s="12"/>
      <c r="G270" s="10"/>
      <c r="H270" s="11"/>
      <c r="I270" s="11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</row>
    <row r="271" spans="1:38" ht="14.25" customHeight="1">
      <c r="A271" s="12"/>
      <c r="B271" s="12"/>
      <c r="C271" s="12"/>
      <c r="D271" s="12"/>
      <c r="E271" s="74"/>
      <c r="F271" s="12"/>
      <c r="G271" s="10"/>
      <c r="H271" s="11"/>
      <c r="I271" s="11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</row>
    <row r="272" spans="1:38" ht="14.25" customHeight="1">
      <c r="A272" s="12"/>
      <c r="B272" s="12"/>
      <c r="C272" s="12"/>
      <c r="D272" s="12"/>
      <c r="E272" s="74"/>
      <c r="F272" s="12"/>
      <c r="G272" s="10"/>
      <c r="H272" s="11"/>
      <c r="I272" s="11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</row>
    <row r="273" spans="1:38" ht="14.25" customHeight="1">
      <c r="A273" s="12"/>
      <c r="B273" s="12"/>
      <c r="C273" s="12"/>
      <c r="D273" s="12"/>
      <c r="E273" s="74"/>
      <c r="F273" s="12"/>
      <c r="G273" s="10"/>
      <c r="H273" s="11"/>
      <c r="I273" s="11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</row>
    <row r="274" spans="1:38" ht="14.25" customHeight="1">
      <c r="A274" s="12"/>
      <c r="B274" s="12"/>
      <c r="C274" s="12"/>
      <c r="D274" s="12"/>
      <c r="E274" s="74"/>
      <c r="F274" s="12"/>
      <c r="G274" s="10"/>
      <c r="H274" s="11"/>
      <c r="I274" s="11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</row>
    <row r="275" spans="1:38" ht="14.25" customHeight="1">
      <c r="A275" s="12"/>
      <c r="B275" s="12"/>
      <c r="C275" s="12"/>
      <c r="D275" s="12"/>
      <c r="E275" s="74"/>
      <c r="F275" s="12"/>
      <c r="G275" s="10"/>
      <c r="H275" s="11"/>
      <c r="I275" s="11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</row>
    <row r="276" spans="1:38" ht="14.25" customHeight="1">
      <c r="A276" s="12"/>
      <c r="B276" s="12"/>
      <c r="C276" s="12"/>
      <c r="D276" s="12"/>
      <c r="E276" s="74"/>
      <c r="F276" s="12"/>
      <c r="G276" s="10"/>
      <c r="H276" s="11"/>
      <c r="I276" s="11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</row>
    <row r="277" spans="1:38" ht="15.75" customHeight="1"/>
    <row r="278" spans="1:38" ht="15.75" customHeight="1"/>
    <row r="279" spans="1:38" ht="15.75" customHeight="1"/>
    <row r="280" spans="1:38" ht="15.75" customHeight="1"/>
    <row r="281" spans="1:38" ht="15.75" customHeight="1"/>
    <row r="282" spans="1:38" ht="15.75" customHeight="1"/>
    <row r="283" spans="1:38" ht="15.75" customHeight="1"/>
    <row r="284" spans="1:38" ht="15.75" customHeight="1"/>
    <row r="285" spans="1:38" ht="15.75" customHeight="1"/>
    <row r="286" spans="1:38" ht="15.75" customHeight="1"/>
    <row r="287" spans="1:38" ht="15.75" customHeight="1"/>
    <row r="288" spans="1:3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autoFilter ref="L8:M57" xr:uid="{00000000-0009-0000-0000-000012000000}">
    <sortState xmlns:xlrd2="http://schemas.microsoft.com/office/spreadsheetml/2017/richdata2" ref="L9:M57">
      <sortCondition descending="1" ref="M8:M57"/>
    </sortState>
  </autoFilter>
  <mergeCells count="27">
    <mergeCell ref="A51:B51"/>
    <mergeCell ref="A52:B52"/>
    <mergeCell ref="A53:B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J6:K7"/>
    <mergeCell ref="L6:M7"/>
    <mergeCell ref="A41:B41"/>
    <mergeCell ref="A42:B42"/>
    <mergeCell ref="A43:B43"/>
    <mergeCell ref="A44:B44"/>
    <mergeCell ref="A1:G1"/>
    <mergeCell ref="A2:G2"/>
    <mergeCell ref="A3:G3"/>
    <mergeCell ref="A4:G4"/>
    <mergeCell ref="A6:A7"/>
    <mergeCell ref="B6:B7"/>
    <mergeCell ref="C6:D6"/>
    <mergeCell ref="E6:F6"/>
    <mergeCell ref="G6:G7"/>
  </mergeCells>
  <hyperlinks>
    <hyperlink ref="F60" r:id="rId1" xr:uid="{7719FBB4-2613-4B2D-98D0-3EBBC92467A7}"/>
    <hyperlink ref="O60" r:id="rId2" xr:uid="{2554D6EA-79C5-4395-A62B-82C8D1F7B8F9}"/>
  </hyperlinks>
  <printOptions horizontalCentered="1"/>
  <pageMargins left="0.74803149606299213" right="0.23622047244094491" top="0.78740157480314965" bottom="0.82677165354330717" header="0" footer="0"/>
  <pageSetup paperSize="14" scale="70" orientation="portrait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T. Asepan</vt:lpstr>
      <vt:lpstr>'T. Asepan'!Z_3F279D1F_CFB3_4226_902F_136088D6AABE_.wvu.PrintArea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2025-09-01T04:19:09Z</dcterms:created>
  <dcterms:modified xsi:type="dcterms:W3CDTF">2025-09-01T04:19:24Z</dcterms:modified>
</cp:coreProperties>
</file>