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30" windowHeight="657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<sst xmlns="http://schemas.openxmlformats.org/spreadsheetml/2006/main" count="338" uniqueCount="144">
  <si>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</si>
  <si>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</si>
  <si>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</si>
  <si>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</si>
  <si>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</si>
  <si>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</si>
  <si>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</si>
  <si>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</si>
  <si>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</si>
  <si>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</si>
  <si>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</si>
  <si>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</si>
  <si>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</si>
  <si>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</si>
  <si>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</si>
  <si>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</si>
  <si>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</si>
  <si>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</si>
  <si>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</si>
  <si>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</si>
  <si>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</si>
  <si>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</si>
  <si>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</si>
  <si>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</si>
  <si>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</si>
  <si>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</si>
  <si>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</si>
  <si>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</si>
  <si>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</si>
  <si>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</si>
  <si>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</si>
  <si>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</si>
  <si>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</si>
  <si>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</si>
  <si>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</si>
  <si>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</si>
  <si>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</si>
  <si>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</si>
  <si>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</si>
  <si>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</si>
  <si>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</si>
  <si>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</si>
  <si>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</si>
  <si>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</si>
  <si>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</si>
  <si>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</si>
  <si>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</si>
  <si>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</si>
  <si>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</si>
  <si>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</si>
  <si>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</si>
  <si>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</si>
  <si>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</si>
  <si>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</si>
  <si>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</si>
  <si>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</si>
  <si>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</si>
  <si>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</si>
  <si>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</si>
  <si>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</si>
  <si>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</si>
  <si>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</si>
  <si>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</si>
  <si>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</si>
  <si>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</si>
  <si>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</si>
  <si>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</si>
  <si>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</si>
  <si>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</si>
  <si>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</si>
  <si>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</si>
  <si>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</si>
  <si>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</si>
  <si>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</si>
  <si>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</si>
  <si>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</si>
  <si>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</si>
  <si>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</si>
  <si>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</si>
  <si>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</si>
  <si>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</si>
  <si>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</si>
  <si>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</si>
  <si>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</si>
  <si>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</si>
  <si>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</si>
  <si>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</si>
  <si>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</si>
  <si>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</si>
  <si>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</si>
  <si>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</si>
  <si>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</si>
  <si>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</si>
  <si>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</si>
  <si>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</si>
  <si>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</si>
  <si>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</si>
  <si>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</si>
  <si>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</si>
  <si>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</si>
  <si>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</si>
  <si>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</si>
  <si>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</si>
  <si>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</si>
  <si>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</si>
  <si>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</si>
  <si>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</si>
  <si>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</si>
  <si>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</si>
  <si>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</si>
  <si>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</si>
  <si>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</si>
  <si>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</si>
  <si>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</si>
  <si>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</si>
  <si>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</si>
  <si>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</si>
  <si>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</si>
  <si>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</si>
  <si>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</si>
  <si>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</si>
  <si>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</si>
  <si>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</si>
  <si>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</si>
  <si>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</si>
  <si>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</si>
  <si>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</si>
  <si>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</si>
  <si>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</si>
  <si>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</si>
  <si>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</si>
  <si>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</si>
  <si>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</si>
  <si>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</si>
  <si>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</si>
  <si>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</si>
  <si>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</si>
  <si>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</si>
  <si>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</si>
  <si>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</si>
  <si>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PERKEMBANGAN HARGA BARANG PENTING  MASYARAKAT  DI 5 (LIMA) PASAR RAKYAT IBUKOTA PROVINSI JAWA TENGAH</t>
  </si>
  <si>
    <t>Sumber Data : Bidang Perdagangan Dalam Negeri, Dinas Perindustrian dan Perdagangan Provinsi Jawa Tengah, 2023</t>
  </si>
  <si>
    <t>HARI / TANGGAL PEMANTAUAN : RABU, 24 MEI 2023</t>
  </si>
  <si>
    <t>HARI / TANGGAL PEMANTAUAN : SENIN, 29 MEI 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</si>
</sst>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201" fontId="10" fillId="0" borderId="10" xfId="42" applyNumberFormat="1" applyFont="1" applyBorder="1" applyAlignment="1">
      <alignment horizontal="right" vertical="top"/>
    </xf>
    <xf numFmtId="192" fontId="9" fillId="0" borderId="17" xfId="43" applyNumberFormat="1" applyFont="1" applyBorder="1" applyAlignment="1">
      <alignment horizontal="right" vertical="top"/>
    </xf>
    <xf numFmtId="175" fontId="9" fillId="0" borderId="16" xfId="43" applyNumberFormat="1" applyFont="1" applyBorder="1" applyAlignment="1">
      <alignment horizontal="right" vertical="top"/>
    </xf>
    <xf numFmtId="175" fontId="9" fillId="0" borderId="18" xfId="43" applyNumberFormat="1" applyFont="1" applyBorder="1" applyAlignment="1">
      <alignment horizontal="right" vertical="top"/>
    </xf>
    <xf numFmtId="0" fontId="9" fillId="0" borderId="19" xfId="43" applyNumberFormat="1" applyFont="1" applyBorder="1" applyAlignment="1" applyProtection="1">
      <alignment horizontal="right" vertical="top"/>
      <protection locked="0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20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SheetLayoutView="90" zoomScalePageLayoutView="90" workbookViewId="0" topLeftCell="A1">
      <selection activeCell="Q16" sqref="Q16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71093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3" width="7.7109375" style="1" customWidth="1"/>
    <col min="24" max="24" width="8.57421875" style="1" customWidth="1"/>
    <col min="25" max="25" width="8.8515625" style="1" customWidth="1"/>
    <col min="26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91" t="s">
        <v>143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4"/>
      <c r="Y2" s="4"/>
      <c r="Z2" s="4"/>
      <c r="AA2" s="4"/>
    </row>
    <row r="3" ht="1.5" customHeight="1"/>
    <row r="4" spans="1:27" ht="11.25" customHeight="1">
      <c r="A4" s="90" t="s">
        <v>0</v>
      </c>
      <c r="B4" s="90" t="s">
        <v>1</v>
      </c>
      <c r="C4" s="90" t="s">
        <v>2</v>
      </c>
      <c r="D4" s="15" t="s">
        <v>21</v>
      </c>
      <c r="E4" s="15"/>
      <c r="F4" s="15" t="s">
        <v>3</v>
      </c>
      <c r="G4" s="15"/>
      <c r="H4" s="16" t="s">
        <v>139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90"/>
      <c r="B5" s="90"/>
      <c r="C5" s="90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12000</v>
      </c>
      <c r="I9" s="44">
        <v>12000</v>
      </c>
      <c r="J9" s="45">
        <f>I9-H9</f>
        <v>0</v>
      </c>
      <c r="K9" s="46">
        <f>SUM(I9-H9)/H9*100</f>
        <v>0</v>
      </c>
      <c r="L9" s="44">
        <v>11000</v>
      </c>
      <c r="M9" s="44">
        <v>11000</v>
      </c>
      <c r="N9" s="45">
        <f>M9-L9</f>
        <v>0</v>
      </c>
      <c r="O9" s="46">
        <f>SUM(M9-L9)/L9*100</f>
        <v>0</v>
      </c>
      <c r="P9" s="44">
        <v>11000</v>
      </c>
      <c r="Q9" s="44">
        <v>11000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11600</v>
      </c>
      <c r="Y9" s="47">
        <f>SUM(E9+I9+M9+Q9+U9)/5</f>
        <v>11600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14000</v>
      </c>
      <c r="E11" s="72">
        <v>14000</v>
      </c>
      <c r="F11" s="45">
        <f>E11-D11</f>
        <v>0</v>
      </c>
      <c r="G11" s="70">
        <f>SUM(E11-D11)/D11*100</f>
        <v>0</v>
      </c>
      <c r="H11" s="72">
        <v>14000</v>
      </c>
      <c r="I11" s="72">
        <v>14000</v>
      </c>
      <c r="J11" s="45">
        <f>I11-H11</f>
        <v>0</v>
      </c>
      <c r="K11" s="46">
        <f>SUM(I11-H11)/H11*100</f>
        <v>0</v>
      </c>
      <c r="L11" s="72">
        <v>14000</v>
      </c>
      <c r="M11" s="72">
        <v>14000</v>
      </c>
      <c r="N11" s="45">
        <f>M11-L11</f>
        <v>0</v>
      </c>
      <c r="O11" s="46">
        <f>SUM(M11-L11)/L11*100</f>
        <v>0</v>
      </c>
      <c r="P11" s="72">
        <v>14000</v>
      </c>
      <c r="Q11" s="72">
        <v>14000</v>
      </c>
      <c r="R11" s="45">
        <f>Q11-P11</f>
        <v>0</v>
      </c>
      <c r="S11" s="46">
        <f>SUM(Q11-P11)/P11*100</f>
        <v>0</v>
      </c>
      <c r="T11" s="72">
        <v>14000</v>
      </c>
      <c r="U11" s="72">
        <v>14000</v>
      </c>
      <c r="V11" s="45">
        <f>U11-T11</f>
        <v>0</v>
      </c>
      <c r="W11" s="46">
        <f>SUM(U11-T11)/T11*100</f>
        <v>0</v>
      </c>
      <c r="X11" s="47">
        <f>SUM(D11+H11+L11+P11+T11)/5</f>
        <v>14000</v>
      </c>
      <c r="Y11" s="47">
        <f>SUM(E11+I11+M11+Q11+U11)/5</f>
        <v>14000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(0.9/1)*16000</f>
        <v>14400</v>
      </c>
      <c r="E13" s="44">
        <f>(0.9/1)*16000</f>
        <v>14400</v>
      </c>
      <c r="F13" s="45">
        <f>E13-D13</f>
        <v>0</v>
      </c>
      <c r="G13" s="70">
        <f>SUM(E13-D13)/D13*100</f>
        <v>0</v>
      </c>
      <c r="H13" s="44">
        <f>(0.9/1)*15000</f>
        <v>13500</v>
      </c>
      <c r="I13" s="44">
        <f>(0.9/1)*15000</f>
        <v>13500</v>
      </c>
      <c r="J13" s="45">
        <f aca="true" t="shared" si="0" ref="J13:J18">I13-H13</f>
        <v>0</v>
      </c>
      <c r="K13" s="46">
        <f>SUM(I13-H13)/H13*100</f>
        <v>0</v>
      </c>
      <c r="L13" s="44">
        <f>(0.9/1)*16000</f>
        <v>14400</v>
      </c>
      <c r="M13" s="44">
        <f>(0.9/1)*16000</f>
        <v>14400</v>
      </c>
      <c r="N13" s="45">
        <f>M13-L13</f>
        <v>0</v>
      </c>
      <c r="O13" s="46">
        <f>SUM(M13-L13)/L13*100</f>
        <v>0</v>
      </c>
      <c r="P13" s="44">
        <f>(0.9/1)*16000</f>
        <v>14400</v>
      </c>
      <c r="Q13" s="44">
        <f>(0.9/1)*16000</f>
        <v>14400</v>
      </c>
      <c r="R13" s="45">
        <f>Q13-P13</f>
        <v>0</v>
      </c>
      <c r="S13" s="46">
        <f>SUM(Q13-P13)/P13*100</f>
        <v>0</v>
      </c>
      <c r="T13" s="44">
        <f>(0.9/1)*15500</f>
        <v>13950</v>
      </c>
      <c r="U13" s="44">
        <f>(0.9/1)*15500</f>
        <v>13950</v>
      </c>
      <c r="V13" s="45">
        <f>U13-T13</f>
        <v>0</v>
      </c>
      <c r="W13" s="46">
        <f>SUM(U13-T13)/T13*100</f>
        <v>0</v>
      </c>
      <c r="X13" s="47">
        <f aca="true" t="shared" si="1" ref="X13:Y15">SUM(D13+H13+L13+P13+T13)/5</f>
        <v>14130</v>
      </c>
      <c r="Y13" s="47">
        <f t="shared" si="1"/>
        <v>14130</v>
      </c>
      <c r="Z13" s="48">
        <f>Y13-X13</f>
        <v>0</v>
      </c>
      <c r="AA13" s="49">
        <f>SUM(Y13-X13)/X13*100</f>
        <v>0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18000</v>
      </c>
      <c r="Q14" s="44">
        <v>18000</v>
      </c>
      <c r="R14" s="45">
        <f>Q14-P14</f>
        <v>0</v>
      </c>
      <c r="S14" s="46">
        <f>SUM(Q14-P14)/P14*100</f>
        <v>0</v>
      </c>
      <c r="T14" s="44">
        <v>18000</v>
      </c>
      <c r="U14" s="44">
        <v>18000</v>
      </c>
      <c r="V14" s="45">
        <f>U14-T14</f>
        <v>0</v>
      </c>
      <c r="W14" s="46">
        <f>SUM(U14-T14)/T14*100</f>
        <v>0</v>
      </c>
      <c r="X14" s="47">
        <f t="shared" si="1"/>
        <v>18400</v>
      </c>
      <c r="Y14" s="47">
        <f t="shared" si="1"/>
        <v>18400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16000</v>
      </c>
      <c r="E15" s="44">
        <v>16000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16000</v>
      </c>
      <c r="M15" s="44">
        <v>16000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16000</v>
      </c>
      <c r="U15" s="44">
        <v>16000</v>
      </c>
      <c r="V15" s="45">
        <f>U15-T15</f>
        <v>0</v>
      </c>
      <c r="W15" s="46">
        <f>SUM(U15-T15)/T15*100</f>
        <v>0</v>
      </c>
      <c r="X15" s="47">
        <f t="shared" si="1"/>
        <v>15800</v>
      </c>
      <c r="Y15" s="47">
        <f t="shared" si="1"/>
        <v>15800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14000</v>
      </c>
      <c r="E16" s="44">
        <v>14000</v>
      </c>
      <c r="F16" s="45">
        <f>E16-D16</f>
        <v>0</v>
      </c>
      <c r="G16" s="70">
        <f>SUM(E16-D16)/D16*100</f>
        <v>0</v>
      </c>
      <c r="H16" s="44">
        <v>14000</v>
      </c>
      <c r="I16" s="44">
        <v>14000</v>
      </c>
      <c r="J16" s="45">
        <f t="shared" si="0"/>
        <v>0</v>
      </c>
      <c r="K16" s="45" t="s">
        <v>124</v>
      </c>
      <c r="L16" s="44">
        <v>15000</v>
      </c>
      <c r="M16" s="44">
        <v>15000</v>
      </c>
      <c r="N16" s="45">
        <f>M16-L16</f>
        <v>0</v>
      </c>
      <c r="O16" s="46">
        <f>SUM(M16-L16)/L16*100</f>
        <v>0</v>
      </c>
      <c r="P16" s="44">
        <v>14000</v>
      </c>
      <c r="Q16" s="44">
        <v>15000</v>
      </c>
      <c r="R16" s="45">
        <f>Q16-P16</f>
        <v>1000</v>
      </c>
      <c r="S16" s="46">
        <v>0</v>
      </c>
      <c r="T16" s="44">
        <v>14000</v>
      </c>
      <c r="U16" s="44">
        <v>14000</v>
      </c>
      <c r="V16" s="45">
        <f>U16-T16</f>
        <v>0</v>
      </c>
      <c r="W16" s="46">
        <f>SUM(U16-T16)/T16*100</f>
        <v>0</v>
      </c>
      <c r="X16" s="85">
        <f>SUM(D16+H16+L16+P16+T16)/5</f>
        <v>14200</v>
      </c>
      <c r="Y16" s="85">
        <f>SUM(E16+I16+M16+Q16+U16)/5</f>
        <v>14400</v>
      </c>
      <c r="Z16" s="48">
        <f>Y16-X16</f>
        <v>200</v>
      </c>
      <c r="AA16" s="49">
        <f>SUM(Y16-X16)/X16*100</f>
        <v>1.4084507042253522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135000</v>
      </c>
      <c r="I18" s="44">
        <v>135000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131000</v>
      </c>
      <c r="Y18" s="47">
        <f>SUM(E18+I18+M18+Q18+U18)/5</f>
        <v>131000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135000</v>
      </c>
      <c r="I19" s="44">
        <v>135000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132000</v>
      </c>
      <c r="Y19" s="47">
        <f t="shared" si="11"/>
        <v>132000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130000</v>
      </c>
      <c r="E20" s="44">
        <v>130000</v>
      </c>
      <c r="F20" s="45">
        <f t="shared" si="2"/>
        <v>0</v>
      </c>
      <c r="G20" s="70">
        <f t="shared" si="3"/>
        <v>0</v>
      </c>
      <c r="H20" s="44">
        <v>140000</v>
      </c>
      <c r="I20" s="44">
        <v>140000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133000</v>
      </c>
      <c r="Y20" s="47">
        <f t="shared" si="11"/>
        <v>133000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100000</v>
      </c>
      <c r="E21" s="44">
        <v>100000</v>
      </c>
      <c r="F21" s="45">
        <f t="shared" si="2"/>
        <v>0</v>
      </c>
      <c r="G21" s="70">
        <f>SUM(E21-D21)/D21*100</f>
        <v>0</v>
      </c>
      <c r="H21" s="44">
        <v>115000</v>
      </c>
      <c r="I21" s="44">
        <v>115000</v>
      </c>
      <c r="J21" s="45">
        <f t="shared" si="4"/>
        <v>0</v>
      </c>
      <c r="K21" s="70">
        <f t="shared" si="5"/>
        <v>0</v>
      </c>
      <c r="L21" s="44">
        <v>110000</v>
      </c>
      <c r="M21" s="44">
        <v>110000</v>
      </c>
      <c r="N21" s="45">
        <f>M21-L21</f>
        <v>0</v>
      </c>
      <c r="O21" s="70">
        <f t="shared" si="7"/>
        <v>0</v>
      </c>
      <c r="P21" s="44">
        <v>100000</v>
      </c>
      <c r="Q21" s="44">
        <v>100000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105000</v>
      </c>
      <c r="Y21" s="47">
        <f t="shared" si="11"/>
        <v>105000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85000</v>
      </c>
      <c r="E22" s="44">
        <v>85000</v>
      </c>
      <c r="F22" s="45">
        <f t="shared" si="2"/>
        <v>0</v>
      </c>
      <c r="G22" s="70">
        <f t="shared" si="3"/>
        <v>0</v>
      </c>
      <c r="H22" s="44">
        <v>85000</v>
      </c>
      <c r="I22" s="44">
        <v>85000</v>
      </c>
      <c r="J22" s="45">
        <f t="shared" si="4"/>
        <v>0</v>
      </c>
      <c r="K22" s="70">
        <f t="shared" si="5"/>
        <v>0</v>
      </c>
      <c r="L22" s="44">
        <v>90000</v>
      </c>
      <c r="M22" s="44">
        <v>90000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87000</v>
      </c>
      <c r="Y22" s="47">
        <f t="shared" si="11"/>
        <v>87000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105000</v>
      </c>
      <c r="I23" s="44">
        <v>105000</v>
      </c>
      <c r="J23" s="45">
        <f t="shared" si="4"/>
        <v>0</v>
      </c>
      <c r="K23" s="70">
        <f t="shared" si="5"/>
        <v>0</v>
      </c>
      <c r="L23" s="44">
        <v>100000</v>
      </c>
      <c r="M23" s="44">
        <v>100000</v>
      </c>
      <c r="N23" s="45">
        <f t="shared" si="6"/>
        <v>0</v>
      </c>
      <c r="O23" s="70">
        <f t="shared" si="7"/>
        <v>0</v>
      </c>
      <c r="P23" s="44">
        <v>115000</v>
      </c>
      <c r="Q23" s="44">
        <v>115000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96000</v>
      </c>
      <c r="Y23" s="47">
        <f t="shared" si="11"/>
        <v>96000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140000</v>
      </c>
      <c r="E24" s="44">
        <v>140000</v>
      </c>
      <c r="F24" s="45">
        <f>E24-D24</f>
        <v>0</v>
      </c>
      <c r="G24" s="70">
        <f>SUM(E24-D24)/D24*100</f>
        <v>0</v>
      </c>
      <c r="H24" s="44">
        <v>145000</v>
      </c>
      <c r="I24" s="44">
        <v>145000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38000</v>
      </c>
      <c r="E25" s="44">
        <v>38000</v>
      </c>
      <c r="F25" s="45">
        <f>E25-D25</f>
        <v>0</v>
      </c>
      <c r="G25" s="70">
        <f t="shared" si="3"/>
        <v>0</v>
      </c>
      <c r="H25" s="44">
        <v>38000</v>
      </c>
      <c r="I25" s="44">
        <v>38000</v>
      </c>
      <c r="J25" s="45">
        <f t="shared" si="4"/>
        <v>0</v>
      </c>
      <c r="K25" s="46">
        <f t="shared" si="5"/>
        <v>0</v>
      </c>
      <c r="L25" s="44">
        <v>38000</v>
      </c>
      <c r="M25" s="44">
        <v>37000</v>
      </c>
      <c r="N25" s="45">
        <f t="shared" si="6"/>
        <v>-1000</v>
      </c>
      <c r="O25" s="46">
        <f t="shared" si="7"/>
        <v>-2.631578947368421</v>
      </c>
      <c r="P25" s="44">
        <v>36000</v>
      </c>
      <c r="Q25" s="44">
        <v>35000</v>
      </c>
      <c r="R25" s="45">
        <f t="shared" si="8"/>
        <v>-1000</v>
      </c>
      <c r="S25" s="46">
        <f t="shared" si="9"/>
        <v>-2.7777777777777777</v>
      </c>
      <c r="T25" s="44">
        <v>38000</v>
      </c>
      <c r="U25" s="44">
        <v>37000</v>
      </c>
      <c r="V25" s="45">
        <f t="shared" si="14"/>
        <v>-1000</v>
      </c>
      <c r="W25" s="46">
        <f t="shared" si="10"/>
        <v>-2.631578947368421</v>
      </c>
      <c r="X25" s="47">
        <f>SUM(D25+H25+L25+P25+T25)/5</f>
        <v>37600</v>
      </c>
      <c r="Y25" s="47">
        <f>SUM(E25+I25+M25+Q25+U25)/5</f>
        <v>37000</v>
      </c>
      <c r="Z25" s="48">
        <f>Y25-X25</f>
        <v>-600</v>
      </c>
      <c r="AA25" s="49">
        <f>SUM(Y25-X25)/X25*100</f>
        <v>-1.5957446808510638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90000</v>
      </c>
      <c r="I26" s="73">
        <v>90000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80000</v>
      </c>
      <c r="Y26" s="47">
        <f t="shared" si="11"/>
        <v>80000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32000</v>
      </c>
      <c r="E28" s="44">
        <v>31000</v>
      </c>
      <c r="F28" s="45">
        <f>E28-D28</f>
        <v>-1000</v>
      </c>
      <c r="G28" s="46">
        <f>SUM(E28-D28)/D28*100</f>
        <v>-3.125</v>
      </c>
      <c r="H28" s="44">
        <v>30000</v>
      </c>
      <c r="I28" s="44">
        <v>30000</v>
      </c>
      <c r="J28" s="45">
        <f>I28-H28</f>
        <v>0</v>
      </c>
      <c r="K28" s="46">
        <f>SUM(I28-H28)/H28*100</f>
        <v>0</v>
      </c>
      <c r="L28" s="44">
        <v>31000</v>
      </c>
      <c r="M28" s="44">
        <v>31000</v>
      </c>
      <c r="N28" s="45">
        <f>M28-L28</f>
        <v>0</v>
      </c>
      <c r="O28" s="46">
        <f>SUM(M28-L28)/L28*100</f>
        <v>0</v>
      </c>
      <c r="P28" s="59">
        <v>31000</v>
      </c>
      <c r="Q28" s="59">
        <v>31000</v>
      </c>
      <c r="R28" s="45">
        <f>Q28-P28</f>
        <v>0</v>
      </c>
      <c r="S28" s="46">
        <f>SUM(Q28-P28)/P28*100</f>
        <v>0</v>
      </c>
      <c r="T28" s="44">
        <v>32000</v>
      </c>
      <c r="U28" s="44">
        <v>31000</v>
      </c>
      <c r="V28" s="45">
        <f>U28-T28</f>
        <v>-1000</v>
      </c>
      <c r="W28" s="46">
        <f>SUM(U28-T28)/T28*100</f>
        <v>-3.125</v>
      </c>
      <c r="X28" s="47">
        <f>SUM(D28+H28+L28+P28+T28)/5</f>
        <v>31200</v>
      </c>
      <c r="Y28" s="47">
        <f>SUM(E28+I28+M28+Q28+U28)/5</f>
        <v>30800</v>
      </c>
      <c r="Z28" s="48">
        <f>Y28-X28</f>
        <v>-400</v>
      </c>
      <c r="AA28" s="49">
        <f>SUM(Y28-X28)/X28*100</f>
        <v>-1.282051282051282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136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138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12500</v>
      </c>
      <c r="U33" s="44">
        <v>12500</v>
      </c>
      <c r="V33" s="45">
        <f t="shared" si="22"/>
        <v>0</v>
      </c>
      <c r="W33" s="46">
        <f t="shared" si="23"/>
        <v>0</v>
      </c>
      <c r="X33" s="47">
        <f t="shared" si="24"/>
        <v>12050</v>
      </c>
      <c r="Y33" s="47">
        <f t="shared" si="24"/>
        <v>12050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11500</v>
      </c>
      <c r="U34" s="44">
        <v>11500</v>
      </c>
      <c r="V34" s="45">
        <f t="shared" si="22"/>
        <v>0</v>
      </c>
      <c r="W34" s="46">
        <f t="shared" si="23"/>
        <v>0</v>
      </c>
      <c r="X34" s="47">
        <f t="shared" si="24"/>
        <v>10620</v>
      </c>
      <c r="Y34" s="47">
        <f t="shared" si="24"/>
        <v>10620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87"/>
      <c r="G37" s="86"/>
      <c r="H37" s="89"/>
      <c r="I37" s="89"/>
      <c r="J37" s="88" t="s">
        <v>137</v>
      </c>
      <c r="K37" s="45" t="s">
        <v>137</v>
      </c>
      <c r="L37" s="45" t="s">
        <v>137</v>
      </c>
      <c r="M37" s="45" t="s">
        <v>137</v>
      </c>
      <c r="N37" s="45" t="s">
        <v>137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12000</v>
      </c>
      <c r="I39" s="44">
        <v>12000</v>
      </c>
      <c r="J39" s="45">
        <f>I39-H39</f>
        <v>0</v>
      </c>
      <c r="K39" s="46">
        <f>SUM(I39-H39)/H39*100</f>
        <v>0</v>
      </c>
      <c r="L39" s="44">
        <v>12000</v>
      </c>
      <c r="M39" s="44">
        <v>12000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12300</v>
      </c>
      <c r="Y39" s="47">
        <f>SUM(E39+I39+M39+Q39+U39)/5</f>
        <v>12300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11000</v>
      </c>
      <c r="I42" s="44">
        <v>11000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11000</v>
      </c>
      <c r="Y42" s="47">
        <f t="shared" si="27"/>
        <v>11000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11000</v>
      </c>
      <c r="E43" s="44">
        <v>11000</v>
      </c>
      <c r="F43" s="45">
        <f>E43-D43</f>
        <v>0</v>
      </c>
      <c r="G43" s="46">
        <f>SUM(E43-D43)/D43*100</f>
        <v>0</v>
      </c>
      <c r="H43" s="44">
        <v>10800</v>
      </c>
      <c r="I43" s="44">
        <v>10800</v>
      </c>
      <c r="J43" s="45">
        <f>I43-H43</f>
        <v>0</v>
      </c>
      <c r="K43" s="46">
        <f>SUM(I43-H43)/H43*100</f>
        <v>0</v>
      </c>
      <c r="L43" s="44">
        <v>10600</v>
      </c>
      <c r="M43" s="44">
        <v>10500</v>
      </c>
      <c r="N43" s="45">
        <f>M43-L43</f>
        <v>-100</v>
      </c>
      <c r="O43" s="46">
        <f>SUM(M43-L43)/L43*100</f>
        <v>-0.9433962264150944</v>
      </c>
      <c r="P43" s="44">
        <v>10500</v>
      </c>
      <c r="Q43" s="44">
        <v>10500</v>
      </c>
      <c r="R43" s="45">
        <f>Q43-P43</f>
        <v>0</v>
      </c>
      <c r="S43" s="46">
        <f>SUM(Q43-P43)/P43*100</f>
        <v>0</v>
      </c>
      <c r="T43" s="44">
        <v>11000</v>
      </c>
      <c r="U43" s="44">
        <v>11000</v>
      </c>
      <c r="V43" s="45">
        <f>U43-T43</f>
        <v>0</v>
      </c>
      <c r="W43" s="46">
        <f>SUM(U43-T43)/T43*100</f>
        <v>0</v>
      </c>
      <c r="X43" s="47">
        <f t="shared" si="27"/>
        <v>10780</v>
      </c>
      <c r="Y43" s="47">
        <f t="shared" si="27"/>
        <v>10760</v>
      </c>
      <c r="Z43" s="48">
        <f>Y43-X43</f>
        <v>-20</v>
      </c>
      <c r="AA43" s="49">
        <f>SUM(Y43-X43)/X43*100</f>
        <v>-0.1855287569573284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30000</v>
      </c>
      <c r="E47" s="73">
        <v>30000</v>
      </c>
      <c r="F47" s="45">
        <f>E47-D47</f>
        <v>0</v>
      </c>
      <c r="G47" s="46">
        <f aca="true" t="shared" si="28" ref="G47:G67">SUM(E47-D47)/D47*100</f>
        <v>0</v>
      </c>
      <c r="H47" s="73">
        <v>25000</v>
      </c>
      <c r="I47" s="73">
        <v>24000</v>
      </c>
      <c r="J47" s="45">
        <f>I47-H47</f>
        <v>-1000</v>
      </c>
      <c r="K47" s="46">
        <f>SUM(I47-H47)/H47*100</f>
        <v>-4</v>
      </c>
      <c r="L47" s="44">
        <v>32000</v>
      </c>
      <c r="M47" s="44">
        <v>30000</v>
      </c>
      <c r="N47" s="45">
        <f aca="true" t="shared" si="29" ref="N47:N57">M47-L47</f>
        <v>-2000</v>
      </c>
      <c r="O47" s="46">
        <f aca="true" t="shared" si="30" ref="O47:O57">SUM(M47-L47)/L47*100</f>
        <v>-6.25</v>
      </c>
      <c r="P47" s="44">
        <v>35000</v>
      </c>
      <c r="Q47" s="44">
        <v>35000</v>
      </c>
      <c r="R47" s="45">
        <f>Q47-P47</f>
        <v>0</v>
      </c>
      <c r="S47" s="46">
        <f aca="true" t="shared" si="31" ref="S47:S57">SUM(Q47-P47)/P47*100</f>
        <v>0</v>
      </c>
      <c r="T47" s="44">
        <v>32000</v>
      </c>
      <c r="U47" s="44">
        <v>30000</v>
      </c>
      <c r="V47" s="45">
        <f>U47-T47</f>
        <v>-2000</v>
      </c>
      <c r="W47" s="46">
        <f>SUM(U47-T47)/T47*100</f>
        <v>-6.25</v>
      </c>
      <c r="X47" s="47">
        <f aca="true" t="shared" si="32" ref="X47:Y51">SUM(D47+H47+L47+P47+T47)/5</f>
        <v>30800</v>
      </c>
      <c r="Y47" s="47">
        <f t="shared" si="32"/>
        <v>29800</v>
      </c>
      <c r="Z47" s="48">
        <f>Y47-X47</f>
        <v>-1000</v>
      </c>
      <c r="AA47" s="49">
        <f>SUM(Y47-X47)/X47*100</f>
        <v>-3.2467532467532463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20000</v>
      </c>
      <c r="E48" s="44">
        <v>20000</v>
      </c>
      <c r="F48" s="45">
        <f aca="true" t="shared" si="33" ref="F48:F54">E48-D48</f>
        <v>0</v>
      </c>
      <c r="G48" s="46">
        <f>SUM(E48-D48)/D48*100</f>
        <v>0</v>
      </c>
      <c r="H48" s="44">
        <v>19000</v>
      </c>
      <c r="I48" s="44">
        <v>20000</v>
      </c>
      <c r="J48" s="45">
        <f>I48-H48</f>
        <v>1000</v>
      </c>
      <c r="K48" s="46">
        <f>SUM(I48-H48)/H48*100</f>
        <v>5.263157894736842</v>
      </c>
      <c r="L48" s="44">
        <v>22000</v>
      </c>
      <c r="M48" s="44">
        <v>22000</v>
      </c>
      <c r="N48" s="45">
        <f t="shared" si="29"/>
        <v>0</v>
      </c>
      <c r="O48" s="46">
        <f>SUM(M48-L48)/L48*100</f>
        <v>0</v>
      </c>
      <c r="P48" s="44">
        <v>25000</v>
      </c>
      <c r="Q48" s="44">
        <v>25000</v>
      </c>
      <c r="R48" s="45">
        <f aca="true" t="shared" si="34" ref="R48:R59">Q48-P48</f>
        <v>0</v>
      </c>
      <c r="S48" s="46">
        <f t="shared" si="31"/>
        <v>0</v>
      </c>
      <c r="T48" s="44">
        <v>22000</v>
      </c>
      <c r="U48" s="44">
        <v>22000</v>
      </c>
      <c r="V48" s="45">
        <f aca="true" t="shared" si="35" ref="V48:V59">U48-T48</f>
        <v>0</v>
      </c>
      <c r="W48" s="46">
        <f aca="true" t="shared" si="36" ref="W48:W59">SUM(U48-T48)/T48*100</f>
        <v>0</v>
      </c>
      <c r="X48" s="47">
        <f t="shared" si="32"/>
        <v>21600</v>
      </c>
      <c r="Y48" s="47">
        <f t="shared" si="32"/>
        <v>21800</v>
      </c>
      <c r="Z48" s="48">
        <f aca="true" t="shared" si="37" ref="Z48:Z58">Y48-X48</f>
        <v>200</v>
      </c>
      <c r="AA48" s="49">
        <f>SUM(Y48-X48)/X48*100</f>
        <v>0.9259259259259258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34000</v>
      </c>
      <c r="E49" s="45">
        <v>30000</v>
      </c>
      <c r="F49" s="45">
        <f t="shared" si="33"/>
        <v>-4000</v>
      </c>
      <c r="G49" s="46">
        <f t="shared" si="28"/>
        <v>-11.76470588235294</v>
      </c>
      <c r="H49" s="73">
        <v>31000</v>
      </c>
      <c r="I49" s="73">
        <v>29000</v>
      </c>
      <c r="J49" s="45">
        <f>I49-H49</f>
        <v>-2000</v>
      </c>
      <c r="K49" s="46">
        <f>SUM(I49-H49)/H49*100</f>
        <v>-6.451612903225806</v>
      </c>
      <c r="L49" s="73">
        <v>35000</v>
      </c>
      <c r="M49" s="73">
        <v>35000</v>
      </c>
      <c r="N49" s="45">
        <f t="shared" si="29"/>
        <v>0</v>
      </c>
      <c r="O49" s="46">
        <f t="shared" si="30"/>
        <v>0</v>
      </c>
      <c r="P49" s="44">
        <v>40000</v>
      </c>
      <c r="Q49" s="44">
        <v>35000</v>
      </c>
      <c r="R49" s="45">
        <f t="shared" si="34"/>
        <v>-5000</v>
      </c>
      <c r="S49" s="46">
        <f t="shared" si="31"/>
        <v>-12.5</v>
      </c>
      <c r="T49" s="73">
        <v>35000</v>
      </c>
      <c r="U49" s="73">
        <v>33000</v>
      </c>
      <c r="V49" s="45">
        <f t="shared" si="35"/>
        <v>-2000</v>
      </c>
      <c r="W49" s="46">
        <f t="shared" si="36"/>
        <v>-5.714285714285714</v>
      </c>
      <c r="X49" s="47">
        <f t="shared" si="32"/>
        <v>35000</v>
      </c>
      <c r="Y49" s="47">
        <f t="shared" si="32"/>
        <v>32400</v>
      </c>
      <c r="Z49" s="48">
        <f t="shared" si="37"/>
        <v>-2600</v>
      </c>
      <c r="AA49" s="49">
        <f>SUM(Y49-X49)/X49*100</f>
        <v>-7.428571428571429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35000</v>
      </c>
      <c r="E50" s="73">
        <v>30000</v>
      </c>
      <c r="F50" s="45">
        <f t="shared" si="33"/>
        <v>-5000</v>
      </c>
      <c r="G50" s="46">
        <f t="shared" si="28"/>
        <v>-14.285714285714285</v>
      </c>
      <c r="H50" s="73">
        <v>30000</v>
      </c>
      <c r="I50" s="73">
        <v>30000</v>
      </c>
      <c r="J50" s="45">
        <f>I50-H50</f>
        <v>0</v>
      </c>
      <c r="K50" s="46">
        <f>SUM(I50-H50)/H50*100</f>
        <v>0</v>
      </c>
      <c r="L50" s="44">
        <v>30000</v>
      </c>
      <c r="M50" s="44">
        <v>30000</v>
      </c>
      <c r="N50" s="45">
        <f t="shared" si="29"/>
        <v>0</v>
      </c>
      <c r="O50" s="46">
        <f t="shared" si="30"/>
        <v>0</v>
      </c>
      <c r="P50" s="44">
        <v>35000</v>
      </c>
      <c r="Q50" s="44">
        <v>35000</v>
      </c>
      <c r="R50" s="45">
        <f t="shared" si="34"/>
        <v>0</v>
      </c>
      <c r="S50" s="46">
        <f>SUM(Q50-P50)/P50*100</f>
        <v>0</v>
      </c>
      <c r="T50" s="73">
        <v>35000</v>
      </c>
      <c r="U50" s="73">
        <v>35000</v>
      </c>
      <c r="V50" s="45">
        <f t="shared" si="35"/>
        <v>0</v>
      </c>
      <c r="W50" s="46">
        <f t="shared" si="36"/>
        <v>0</v>
      </c>
      <c r="X50" s="47">
        <f t="shared" si="32"/>
        <v>33000</v>
      </c>
      <c r="Y50" s="47">
        <f t="shared" si="32"/>
        <v>32000</v>
      </c>
      <c r="Z50" s="48">
        <f t="shared" si="37"/>
        <v>-1000</v>
      </c>
      <c r="AA50" s="49">
        <f>SUM(Y50-X50)/X50*100</f>
        <v>-3.0303030303030303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40000</v>
      </c>
      <c r="E51" s="75">
        <v>40000</v>
      </c>
      <c r="F51" s="45">
        <f>E51-D51</f>
        <v>0</v>
      </c>
      <c r="G51" s="46">
        <f t="shared" si="28"/>
        <v>0</v>
      </c>
      <c r="H51" s="44">
        <v>35000</v>
      </c>
      <c r="I51" s="44">
        <v>33000</v>
      </c>
      <c r="J51" s="45">
        <f>I51-H51</f>
        <v>-2000</v>
      </c>
      <c r="K51" s="46">
        <f>SUM(I51-H51)/H51*100</f>
        <v>-5.714285714285714</v>
      </c>
      <c r="L51" s="44">
        <v>40000</v>
      </c>
      <c r="M51" s="44">
        <v>40000</v>
      </c>
      <c r="N51" s="45">
        <f t="shared" si="29"/>
        <v>0</v>
      </c>
      <c r="O51" s="46">
        <f t="shared" si="30"/>
        <v>0</v>
      </c>
      <c r="P51" s="44">
        <v>38000</v>
      </c>
      <c r="Q51" s="44">
        <v>38000</v>
      </c>
      <c r="R51" s="45">
        <f t="shared" si="34"/>
        <v>0</v>
      </c>
      <c r="S51" s="46">
        <f t="shared" si="31"/>
        <v>0</v>
      </c>
      <c r="T51" s="73">
        <v>42000</v>
      </c>
      <c r="U51" s="73">
        <v>42000</v>
      </c>
      <c r="V51" s="45">
        <f t="shared" si="35"/>
        <v>0</v>
      </c>
      <c r="W51" s="46">
        <f t="shared" si="36"/>
        <v>0</v>
      </c>
      <c r="X51" s="47">
        <f t="shared" si="32"/>
        <v>39000</v>
      </c>
      <c r="Y51" s="47">
        <f t="shared" si="32"/>
        <v>38600</v>
      </c>
      <c r="Z51" s="48">
        <f t="shared" si="37"/>
        <v>-400</v>
      </c>
      <c r="AA51" s="49">
        <f>SUM(Y51-X51)/X51*100</f>
        <v>-1.0256410256410255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30000</v>
      </c>
      <c r="E53" s="44">
        <v>30000</v>
      </c>
      <c r="F53" s="45">
        <f t="shared" si="33"/>
        <v>0</v>
      </c>
      <c r="G53" s="46">
        <f>SUM(E53-D53)/D53*100</f>
        <v>0</v>
      </c>
      <c r="H53" s="44">
        <v>31000</v>
      </c>
      <c r="I53" s="44">
        <v>32000</v>
      </c>
      <c r="J53" s="45">
        <f>I53-H53</f>
        <v>1000</v>
      </c>
      <c r="K53" s="46">
        <f>SUM(I53-H53)/H53*100</f>
        <v>3.225806451612903</v>
      </c>
      <c r="L53" s="44">
        <v>32000</v>
      </c>
      <c r="M53" s="44">
        <v>33000</v>
      </c>
      <c r="N53" s="45">
        <f>M53-L53</f>
        <v>1000</v>
      </c>
      <c r="O53" s="46">
        <f>SUM(M53-L53)/L53*100</f>
        <v>3.125</v>
      </c>
      <c r="P53" s="44">
        <v>32000</v>
      </c>
      <c r="Q53" s="44">
        <v>32000</v>
      </c>
      <c r="R53" s="45">
        <f>Q53-P53</f>
        <v>0</v>
      </c>
      <c r="S53" s="46">
        <f>SUM(Q53-P53)/P53*100</f>
        <v>0</v>
      </c>
      <c r="T53" s="44">
        <v>32000</v>
      </c>
      <c r="U53" s="44">
        <v>32000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31400</v>
      </c>
      <c r="Y53" s="47">
        <f t="shared" si="38"/>
        <v>31800</v>
      </c>
      <c r="Z53" s="48">
        <f>Y53-X53</f>
        <v>400</v>
      </c>
      <c r="AA53" s="49">
        <f>SUM(Y53-X53)/X53*100</f>
        <v>1.2738853503184715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35000</v>
      </c>
      <c r="E54" s="44">
        <v>35000</v>
      </c>
      <c r="F54" s="45">
        <f t="shared" si="33"/>
        <v>0</v>
      </c>
      <c r="G54" s="46">
        <f>SUM(E54-D54)/D54*100</f>
        <v>0</v>
      </c>
      <c r="H54" s="44">
        <v>32000</v>
      </c>
      <c r="I54" s="44">
        <v>32000</v>
      </c>
      <c r="J54" s="45">
        <f>I54-H54</f>
        <v>0</v>
      </c>
      <c r="K54" s="46">
        <f>SUM(I54-H54)/H54*100</f>
        <v>0</v>
      </c>
      <c r="L54" s="44">
        <v>35000</v>
      </c>
      <c r="M54" s="44">
        <v>35000</v>
      </c>
      <c r="N54" s="45">
        <f>M54-L54</f>
        <v>0</v>
      </c>
      <c r="O54" s="46">
        <f>SUM(M54-L54)/L54*100</f>
        <v>0</v>
      </c>
      <c r="P54" s="44">
        <v>35000</v>
      </c>
      <c r="Q54" s="44">
        <v>35000</v>
      </c>
      <c r="R54" s="45">
        <f>Q54-P54</f>
        <v>0</v>
      </c>
      <c r="S54" s="46">
        <f>SUM(Q54-P54)/P54*100</f>
        <v>0</v>
      </c>
      <c r="T54" s="44">
        <v>36000</v>
      </c>
      <c r="U54" s="44">
        <v>36000</v>
      </c>
      <c r="V54" s="45">
        <f>U54-T54</f>
        <v>0</v>
      </c>
      <c r="W54" s="46">
        <f>SUM(U54-T54)/T54*100</f>
        <v>0</v>
      </c>
      <c r="X54" s="47">
        <f t="shared" si="38"/>
        <v>34600</v>
      </c>
      <c r="Y54" s="47">
        <f t="shared" si="38"/>
        <v>34600</v>
      </c>
      <c r="Z54" s="48">
        <f>Y54-X54</f>
        <v>0</v>
      </c>
      <c r="AA54" s="49">
        <f>SUM(Y54-X54)/X54*100</f>
        <v>0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43000</v>
      </c>
      <c r="E55" s="44">
        <v>43000</v>
      </c>
      <c r="F55" s="45">
        <f>E55-D55</f>
        <v>0</v>
      </c>
      <c r="G55" s="46">
        <f>SUM(E55-D55)/D55*100</f>
        <v>0</v>
      </c>
      <c r="H55" s="44">
        <v>36000</v>
      </c>
      <c r="I55" s="44">
        <v>35000</v>
      </c>
      <c r="J55" s="45">
        <f>I55-H55</f>
        <v>-1000</v>
      </c>
      <c r="K55" s="46">
        <f>SUM(I55-H55)/H55*100</f>
        <v>-2.7777777777777777</v>
      </c>
      <c r="L55" s="44">
        <v>40000</v>
      </c>
      <c r="M55" s="44">
        <v>40000</v>
      </c>
      <c r="N55" s="45">
        <f>M55-L55</f>
        <v>0</v>
      </c>
      <c r="O55" s="46">
        <f>SUM(M55-L55)/L55*100</f>
        <v>0</v>
      </c>
      <c r="P55" s="44">
        <v>40000</v>
      </c>
      <c r="Q55" s="44">
        <v>40000</v>
      </c>
      <c r="R55" s="45">
        <f>Q55-P55</f>
        <v>0</v>
      </c>
      <c r="S55" s="46">
        <f>SUM(Q55-P55)/P55*100</f>
        <v>0</v>
      </c>
      <c r="T55" s="44">
        <v>42000</v>
      </c>
      <c r="U55" s="44">
        <v>40000</v>
      </c>
      <c r="V55" s="45">
        <f>U55-T55</f>
        <v>-2000</v>
      </c>
      <c r="W55" s="46">
        <f>SUM(U55-T55)/T55*100</f>
        <v>-4.761904761904762</v>
      </c>
      <c r="X55" s="47">
        <f t="shared" si="38"/>
        <v>40200</v>
      </c>
      <c r="Y55" s="47">
        <f t="shared" si="38"/>
        <v>39600</v>
      </c>
      <c r="Z55" s="48">
        <f>Y55-X55</f>
        <v>-600</v>
      </c>
      <c r="AA55" s="49">
        <f>SUM(Y55-X55)/X55*100</f>
        <v>-1.4925373134328357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30000</v>
      </c>
      <c r="I57" s="44">
        <v>30000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35000</v>
      </c>
      <c r="U57" s="44">
        <v>35000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32000</v>
      </c>
      <c r="Y57" s="47">
        <f t="shared" si="39"/>
        <v>32000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35000</v>
      </c>
      <c r="I59" s="44">
        <v>35000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35000</v>
      </c>
      <c r="U59" s="44">
        <v>35000</v>
      </c>
      <c r="V59" s="45">
        <f t="shared" si="35"/>
        <v>0</v>
      </c>
      <c r="W59" s="46">
        <f t="shared" si="36"/>
        <v>0</v>
      </c>
      <c r="X59" s="47">
        <f t="shared" si="39"/>
        <v>32400</v>
      </c>
      <c r="Y59" s="47">
        <f t="shared" si="39"/>
        <v>32400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35000</v>
      </c>
      <c r="I60" s="44">
        <v>35000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34000</v>
      </c>
      <c r="Y60" s="47">
        <f t="shared" si="39"/>
        <v>34000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2500</v>
      </c>
      <c r="E62" s="44">
        <v>2500</v>
      </c>
      <c r="F62" s="45">
        <f>E62-D62</f>
        <v>0</v>
      </c>
      <c r="G62" s="46">
        <f t="shared" si="28"/>
        <v>0</v>
      </c>
      <c r="H62" s="44">
        <v>1500</v>
      </c>
      <c r="I62" s="44">
        <v>1500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2500</v>
      </c>
      <c r="U62" s="44">
        <v>2500</v>
      </c>
      <c r="V62" s="45">
        <f>U62-T62</f>
        <v>0</v>
      </c>
      <c r="W62" s="46">
        <f>SUM(U62-T62)/T62*100</f>
        <v>0</v>
      </c>
      <c r="X62" s="47">
        <f>SUM(D62+H62+L62+P62+T62)/5</f>
        <v>2040</v>
      </c>
      <c r="Y62" s="47">
        <f>SUM(E62+I62+M62+Q62+U62)/5</f>
        <v>2040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10000</v>
      </c>
      <c r="I63" s="44">
        <v>10000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10000</v>
      </c>
      <c r="Y63" s="47">
        <f>SUM(E63+I63+M63+Q63+U63)/5</f>
        <v>10000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30000</v>
      </c>
      <c r="E66" s="44">
        <v>30000</v>
      </c>
      <c r="F66" s="45">
        <f>E66-D66</f>
        <v>0</v>
      </c>
      <c r="G66" s="46">
        <f t="shared" si="28"/>
        <v>0</v>
      </c>
      <c r="H66" s="44">
        <v>28000</v>
      </c>
      <c r="I66" s="44">
        <v>28000</v>
      </c>
      <c r="J66" s="45">
        <f>I66-H66</f>
        <v>0</v>
      </c>
      <c r="K66" s="46">
        <f>SUM(I66-H66)/H66*100</f>
        <v>0</v>
      </c>
      <c r="L66" s="44">
        <v>30000</v>
      </c>
      <c r="M66" s="44">
        <v>30000</v>
      </c>
      <c r="N66" s="45">
        <f>M66-L66</f>
        <v>0</v>
      </c>
      <c r="O66" s="46">
        <f>SUM(M66-L66)/L66*100</f>
        <v>0</v>
      </c>
      <c r="P66" s="44">
        <v>30000</v>
      </c>
      <c r="Q66" s="44">
        <v>30000</v>
      </c>
      <c r="R66" s="45">
        <f>Q66-P66</f>
        <v>0</v>
      </c>
      <c r="S66" s="46">
        <f>SUM(Q66-P66)/P66*100</f>
        <v>0</v>
      </c>
      <c r="T66" s="44">
        <v>29000</v>
      </c>
      <c r="U66" s="44">
        <v>29000</v>
      </c>
      <c r="V66" s="45">
        <f>U66-T66</f>
        <v>0</v>
      </c>
      <c r="W66" s="46">
        <f>SUM(U66-T66)/T66*100</f>
        <v>0</v>
      </c>
      <c r="X66" s="47">
        <f t="shared" si="40"/>
        <v>29400</v>
      </c>
      <c r="Y66" s="47">
        <f t="shared" si="40"/>
        <v>29400</v>
      </c>
      <c r="Z66" s="48">
        <f>Y66-X66</f>
        <v>0</v>
      </c>
      <c r="AA66" s="49">
        <f>SUM(Y66-X66)/X66*100</f>
        <v>0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25000</v>
      </c>
      <c r="E67" s="44">
        <v>25000</v>
      </c>
      <c r="F67" s="45">
        <f>E67-D67</f>
        <v>0</v>
      </c>
      <c r="G67" s="46">
        <f t="shared" si="28"/>
        <v>0</v>
      </c>
      <c r="H67" s="44">
        <v>24000</v>
      </c>
      <c r="I67" s="44">
        <v>24000</v>
      </c>
      <c r="J67" s="45">
        <f>I67-H67</f>
        <v>0</v>
      </c>
      <c r="K67" s="46">
        <f>SUM(I67-H67)/H67*100</f>
        <v>0</v>
      </c>
      <c r="L67" s="44">
        <v>27000</v>
      </c>
      <c r="M67" s="44">
        <v>27000</v>
      </c>
      <c r="N67" s="45">
        <f>M67-L67</f>
        <v>0</v>
      </c>
      <c r="O67" s="46">
        <f>SUM(M67-L67)/L67*100</f>
        <v>0</v>
      </c>
      <c r="P67" s="44">
        <v>26000</v>
      </c>
      <c r="Q67" s="44">
        <v>26000</v>
      </c>
      <c r="R67" s="45">
        <f>Q67-P67</f>
        <v>0</v>
      </c>
      <c r="S67" s="46">
        <f>SUM(Q67-P67)/P67*100</f>
        <v>0</v>
      </c>
      <c r="T67" s="44">
        <v>25000</v>
      </c>
      <c r="U67" s="44">
        <v>25000</v>
      </c>
      <c r="V67" s="45">
        <f>U67-T67</f>
        <v>0</v>
      </c>
      <c r="W67" s="46">
        <f>SUM(U67-T67)/T67*100</f>
        <v>0</v>
      </c>
      <c r="X67" s="47">
        <f t="shared" si="40"/>
        <v>25400</v>
      </c>
      <c r="Y67" s="47">
        <f t="shared" si="40"/>
        <v>25400</v>
      </c>
      <c r="Z67" s="48">
        <f>Y67-X67</f>
        <v>0</v>
      </c>
      <c r="AA67" s="49">
        <f>SUM(Y67-X67)/X67*100</f>
        <v>0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4000</v>
      </c>
      <c r="U68" s="44">
        <v>4000</v>
      </c>
      <c r="V68" s="45">
        <f>U68-T68</f>
        <v>0</v>
      </c>
      <c r="W68" s="46">
        <f>SUM(U68-T68)/T68*100</f>
        <v>0</v>
      </c>
      <c r="X68" s="47">
        <f t="shared" si="40"/>
        <v>4600</v>
      </c>
      <c r="Y68" s="47">
        <f t="shared" si="40"/>
        <v>4600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>
        <v>80000</v>
      </c>
      <c r="E69" s="44">
        <v>80000</v>
      </c>
      <c r="F69" s="45">
        <f>E69-D69</f>
        <v>0</v>
      </c>
      <c r="G69" s="46">
        <f>SUM(E69-D69)/D69*100</f>
        <v>0</v>
      </c>
      <c r="H69" s="44">
        <v>80000</v>
      </c>
      <c r="I69" s="44">
        <v>80000</v>
      </c>
      <c r="J69" s="45">
        <f>I69-H69</f>
        <v>0</v>
      </c>
      <c r="K69" s="46">
        <f>SUM(I69-H69)/H69*100</f>
        <v>0</v>
      </c>
      <c r="L69" s="44">
        <v>80000</v>
      </c>
      <c r="M69" s="44">
        <v>80000</v>
      </c>
      <c r="N69" s="45">
        <f>M69-L69</f>
        <v>0</v>
      </c>
      <c r="O69" s="46">
        <f>SUM(M69-L69)/L69*100</f>
        <v>0</v>
      </c>
      <c r="P69" s="44">
        <v>80000</v>
      </c>
      <c r="Q69" s="44">
        <v>80000</v>
      </c>
      <c r="R69" s="45">
        <f>Q69-P69</f>
        <v>0</v>
      </c>
      <c r="S69" s="46">
        <f>SUM(Q69-P69)/P69*100</f>
        <v>0</v>
      </c>
      <c r="T69" s="44">
        <v>80000</v>
      </c>
      <c r="U69" s="44">
        <v>80000</v>
      </c>
      <c r="V69" s="45">
        <f>U69-T69</f>
        <v>0</v>
      </c>
      <c r="W69" s="46">
        <f>SUM(U69-T69)/T69*100</f>
        <v>0</v>
      </c>
      <c r="X69" s="47">
        <f>SUM(D69+H69+L69+P69+T69)/5</f>
        <v>80000</v>
      </c>
      <c r="Y69" s="47">
        <f>SUM(E69+I69+M69+Q69+U69)/5</f>
        <v>80000</v>
      </c>
      <c r="Z69" s="48">
        <f>Y69-X69</f>
        <v>0</v>
      </c>
      <c r="AA69" s="49">
        <f>SUM(Y69-X69)/X69*100</f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20000</v>
      </c>
      <c r="U72" s="44">
        <v>20000</v>
      </c>
      <c r="V72" s="45">
        <f>U72-T72</f>
        <v>0</v>
      </c>
      <c r="W72" s="46">
        <f>SUM(U72-T72)/T72*100</f>
        <v>0</v>
      </c>
      <c r="X72" s="47">
        <f>SUM(D72+H72+L72+P72+T72)/5</f>
        <v>19800</v>
      </c>
      <c r="Y72" s="47">
        <f>SUM(E72+I72+M72+Q72+U72)/5</f>
        <v>19800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141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140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91" t="s">
        <v>142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  <c r="X78" s="31"/>
      <c r="Y78" s="31"/>
      <c r="Z78" s="32"/>
      <c r="AA78" s="33"/>
    </row>
    <row r="79" spans="1:27" ht="17.25" customHeight="1">
      <c r="A79" s="90" t="s">
        <v>0</v>
      </c>
      <c r="B79" s="90" t="s">
        <v>1</v>
      </c>
      <c r="C79" s="90" t="s">
        <v>2</v>
      </c>
      <c r="D79" s="15" t="s">
        <v>21</v>
      </c>
      <c r="E79" s="15"/>
      <c r="F79" s="92" t="s">
        <v>3</v>
      </c>
      <c r="G79" s="93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90"/>
      <c r="B80" s="90"/>
      <c r="C80" s="90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(50/40)*60000</f>
        <v>75000</v>
      </c>
      <c r="I84" s="44">
        <f>(50/40)*60000</f>
        <v>75000</v>
      </c>
      <c r="J84" s="45">
        <f>I84-H84</f>
        <v>0</v>
      </c>
      <c r="K84" s="46">
        <f>SUM(I84-H84)/H84*100</f>
        <v>0</v>
      </c>
      <c r="L84" s="44">
        <f>(50/40)*60000</f>
        <v>75000</v>
      </c>
      <c r="M84" s="44">
        <f>(50/40)*60000</f>
        <v>75000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75250</v>
      </c>
      <c r="Y84" s="47">
        <f t="shared" si="42"/>
        <v>75250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(50/40)*58000</f>
        <v>72500</v>
      </c>
      <c r="I85" s="44">
        <f>(50/40)*58000</f>
        <v>72500</v>
      </c>
      <c r="J85" s="45">
        <f>I85-H85</f>
        <v>0</v>
      </c>
      <c r="K85" s="46">
        <f>SUM(I85-H85)/H85*100</f>
        <v>0</v>
      </c>
      <c r="L85" s="44">
        <f>(50/40)*58000</f>
        <v>72500</v>
      </c>
      <c r="M85" s="44">
        <f>(50/40)*58000</f>
        <v>72500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72500</v>
      </c>
      <c r="Y85" s="47">
        <f t="shared" si="42"/>
        <v>72500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(50/40)*58000</f>
        <v>72500</v>
      </c>
      <c r="I86" s="44">
        <f>(50/40)*58000</f>
        <v>72500</v>
      </c>
      <c r="J86" s="45">
        <f>I86-H86</f>
        <v>0</v>
      </c>
      <c r="K86" s="46">
        <f>SUM(I86-H86)/H86*100</f>
        <v>0</v>
      </c>
      <c r="L86" s="44">
        <f>(50/40)*58000</f>
        <v>72500</v>
      </c>
      <c r="M86" s="44">
        <f>(50/40)*58000</f>
        <v>72500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72250</v>
      </c>
      <c r="Y86" s="47">
        <f t="shared" si="42"/>
        <v>72250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37000</v>
      </c>
      <c r="I88" s="44">
        <v>37000</v>
      </c>
      <c r="J88" s="45">
        <f aca="true" t="shared" si="43" ref="J88:J107">I88-H88</f>
        <v>0</v>
      </c>
      <c r="K88" s="46">
        <f aca="true" t="shared" si="44" ref="K88:K107">SUM(I88-H88)/H88*100</f>
        <v>0</v>
      </c>
      <c r="L88" s="44">
        <v>38000</v>
      </c>
      <c r="M88" s="44">
        <v>38000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37200</v>
      </c>
      <c r="Y88" s="47">
        <f t="shared" si="48"/>
        <v>37200</v>
      </c>
      <c r="Z88" s="48">
        <f>Y88-X88</f>
        <v>0</v>
      </c>
      <c r="AA88" s="49">
        <f>SUM(Y88-X88)/X88*100</f>
        <v>0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60000</v>
      </c>
      <c r="I89" s="44">
        <v>60000</v>
      </c>
      <c r="J89" s="45">
        <f t="shared" si="43"/>
        <v>0</v>
      </c>
      <c r="K89" s="46">
        <f t="shared" si="44"/>
        <v>0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62900</v>
      </c>
      <c r="Y89" s="47">
        <f t="shared" si="48"/>
        <v>62900</v>
      </c>
      <c r="Z89" s="48">
        <f>Y89-X89</f>
        <v>0</v>
      </c>
      <c r="AA89" s="49">
        <f>SUM(Y89-X89)/X89*100</f>
        <v>0</v>
      </c>
    </row>
    <row r="90" spans="1:27" ht="13.5">
      <c r="A90" s="6"/>
      <c r="B90" s="50" t="s">
        <v>95</v>
      </c>
      <c r="C90" s="6" t="s">
        <v>93</v>
      </c>
      <c r="D90" s="44">
        <v>95000</v>
      </c>
      <c r="E90" s="44">
        <v>95000</v>
      </c>
      <c r="F90" s="45">
        <f>E90-D90</f>
        <v>0</v>
      </c>
      <c r="G90" s="46">
        <f>SUM(E90-D90)/D90*100</f>
        <v>0</v>
      </c>
      <c r="H90" s="44">
        <v>90000</v>
      </c>
      <c r="I90" s="44">
        <v>90000</v>
      </c>
      <c r="J90" s="45">
        <f t="shared" si="43"/>
        <v>0</v>
      </c>
      <c r="K90" s="46">
        <f t="shared" si="44"/>
        <v>0</v>
      </c>
      <c r="L90" s="44">
        <v>93000</v>
      </c>
      <c r="M90" s="44">
        <v>93000</v>
      </c>
      <c r="N90" s="45">
        <f t="shared" si="45"/>
        <v>0</v>
      </c>
      <c r="O90" s="46">
        <f t="shared" si="49"/>
        <v>0</v>
      </c>
      <c r="P90" s="44">
        <v>88000</v>
      </c>
      <c r="Q90" s="44">
        <v>88000</v>
      </c>
      <c r="R90" s="45">
        <f t="shared" si="46"/>
        <v>0</v>
      </c>
      <c r="S90" s="46">
        <f t="shared" si="50"/>
        <v>0</v>
      </c>
      <c r="T90" s="44">
        <v>95000</v>
      </c>
      <c r="U90" s="44">
        <v>95000</v>
      </c>
      <c r="V90" s="45">
        <f t="shared" si="47"/>
        <v>0</v>
      </c>
      <c r="W90" s="46">
        <f t="shared" si="51"/>
        <v>0</v>
      </c>
      <c r="X90" s="47">
        <f t="shared" si="48"/>
        <v>92200</v>
      </c>
      <c r="Y90" s="47">
        <f t="shared" si="48"/>
        <v>92200</v>
      </c>
      <c r="Z90" s="48">
        <f>Y90-X90</f>
        <v>0</v>
      </c>
      <c r="AA90" s="49">
        <f>SUM(Y90-X90)/X90*100</f>
        <v>0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125000</v>
      </c>
      <c r="I91" s="44">
        <v>125000</v>
      </c>
      <c r="J91" s="45">
        <f t="shared" si="43"/>
        <v>0</v>
      </c>
      <c r="K91" s="46">
        <f t="shared" si="44"/>
        <v>0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128200</v>
      </c>
      <c r="Y91" s="47">
        <f t="shared" si="48"/>
        <v>128200</v>
      </c>
      <c r="Z91" s="48">
        <f>Y91-X91</f>
        <v>0</v>
      </c>
      <c r="AA91" s="49">
        <f>SUM(Y91-X91)/X91*100</f>
        <v>0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85000</v>
      </c>
      <c r="I92" s="44">
        <v>85000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84000</v>
      </c>
      <c r="Y92" s="47">
        <f t="shared" si="48"/>
        <v>84000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25000</v>
      </c>
      <c r="I97" s="44">
        <v>25000</v>
      </c>
      <c r="J97" s="45">
        <f t="shared" si="43"/>
        <v>0</v>
      </c>
      <c r="K97" s="46">
        <f t="shared" si="44"/>
        <v>0</v>
      </c>
      <c r="L97" s="44">
        <v>25000</v>
      </c>
      <c r="M97" s="44">
        <v>25000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24200</v>
      </c>
      <c r="Y97" s="47">
        <f t="shared" si="56"/>
        <v>24200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25000</v>
      </c>
      <c r="I98" s="44">
        <v>25000</v>
      </c>
      <c r="J98" s="45">
        <f t="shared" si="43"/>
        <v>0</v>
      </c>
      <c r="K98" s="46">
        <f t="shared" si="44"/>
        <v>0</v>
      </c>
      <c r="L98" s="44">
        <v>25000</v>
      </c>
      <c r="M98" s="44">
        <v>25000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24200</v>
      </c>
      <c r="Y98" s="47">
        <f t="shared" si="56"/>
        <v>24200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20000</v>
      </c>
      <c r="I99" s="44">
        <v>20000</v>
      </c>
      <c r="J99" s="45">
        <f t="shared" si="43"/>
        <v>0</v>
      </c>
      <c r="K99" s="46">
        <f t="shared" si="44"/>
        <v>0</v>
      </c>
      <c r="L99" s="44">
        <v>25000</v>
      </c>
      <c r="M99" s="44">
        <v>25000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22700</v>
      </c>
      <c r="Y99" s="47">
        <f t="shared" si="56"/>
        <v>22700</v>
      </c>
      <c r="Z99" s="48">
        <f t="shared" si="52"/>
        <v>0</v>
      </c>
      <c r="AA99" s="49">
        <f t="shared" si="53"/>
        <v>0</v>
      </c>
    </row>
    <row r="100" spans="1:27" ht="13.5">
      <c r="A100" s="6"/>
      <c r="B100" s="7" t="s">
        <v>106</v>
      </c>
      <c r="C100" s="6" t="s">
        <v>28</v>
      </c>
      <c r="D100" s="44">
        <v>22000</v>
      </c>
      <c r="E100" s="44">
        <v>22000</v>
      </c>
      <c r="F100" s="45">
        <f t="shared" si="54"/>
        <v>0</v>
      </c>
      <c r="G100" s="46">
        <f t="shared" si="55"/>
        <v>0</v>
      </c>
      <c r="H100" s="44">
        <v>20000</v>
      </c>
      <c r="I100" s="44">
        <v>20000</v>
      </c>
      <c r="J100" s="45">
        <f t="shared" si="43"/>
        <v>0</v>
      </c>
      <c r="K100" s="46">
        <f t="shared" si="44"/>
        <v>0</v>
      </c>
      <c r="L100" s="44">
        <v>23000</v>
      </c>
      <c r="M100" s="44">
        <v>23000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21000</v>
      </c>
      <c r="U100" s="44">
        <v>21000</v>
      </c>
      <c r="V100" s="45">
        <f t="shared" si="47"/>
        <v>0</v>
      </c>
      <c r="W100" s="46">
        <f t="shared" si="51"/>
        <v>0</v>
      </c>
      <c r="X100" s="47">
        <f t="shared" si="56"/>
        <v>22000</v>
      </c>
      <c r="Y100" s="47">
        <f t="shared" si="56"/>
        <v>22000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22000</v>
      </c>
      <c r="E101" s="44">
        <v>22000</v>
      </c>
      <c r="F101" s="45">
        <f t="shared" si="54"/>
        <v>0</v>
      </c>
      <c r="G101" s="46">
        <f t="shared" si="55"/>
        <v>0</v>
      </c>
      <c r="H101" s="44">
        <v>20000</v>
      </c>
      <c r="I101" s="44">
        <v>20000</v>
      </c>
      <c r="J101" s="45">
        <f t="shared" si="43"/>
        <v>0</v>
      </c>
      <c r="K101" s="46">
        <f t="shared" si="44"/>
        <v>0</v>
      </c>
      <c r="L101" s="44">
        <v>23000</v>
      </c>
      <c r="M101" s="44">
        <v>23000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21000</v>
      </c>
      <c r="U101" s="44">
        <v>21000</v>
      </c>
      <c r="V101" s="45">
        <f t="shared" si="47"/>
        <v>0</v>
      </c>
      <c r="W101" s="46">
        <f t="shared" si="51"/>
        <v>0</v>
      </c>
      <c r="X101" s="47">
        <f t="shared" si="56"/>
        <v>21700</v>
      </c>
      <c r="Y101" s="47">
        <f t="shared" si="56"/>
        <v>21700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22000</v>
      </c>
      <c r="E102" s="44">
        <v>22000</v>
      </c>
      <c r="F102" s="45">
        <f t="shared" si="54"/>
        <v>0</v>
      </c>
      <c r="G102" s="46">
        <f t="shared" si="55"/>
        <v>0</v>
      </c>
      <c r="H102" s="44">
        <v>20000</v>
      </c>
      <c r="I102" s="44">
        <v>20000</v>
      </c>
      <c r="J102" s="45">
        <f t="shared" si="43"/>
        <v>0</v>
      </c>
      <c r="K102" s="46">
        <f t="shared" si="44"/>
        <v>0</v>
      </c>
      <c r="L102" s="44">
        <v>23000</v>
      </c>
      <c r="M102" s="44">
        <v>23000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21000</v>
      </c>
      <c r="U102" s="44">
        <v>21000</v>
      </c>
      <c r="V102" s="45">
        <f t="shared" si="47"/>
        <v>0</v>
      </c>
      <c r="W102" s="46">
        <f t="shared" si="51"/>
        <v>0</v>
      </c>
      <c r="X102" s="47">
        <f t="shared" si="56"/>
        <v>21700</v>
      </c>
      <c r="Y102" s="47">
        <f t="shared" si="56"/>
        <v>21700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10000</v>
      </c>
      <c r="J105" s="45">
        <f t="shared" si="43"/>
        <v>-6000</v>
      </c>
      <c r="K105" s="46">
        <f t="shared" si="44"/>
        <v>-37.5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6800</v>
      </c>
      <c r="Z105" s="48">
        <f t="shared" si="52"/>
        <v>-1200</v>
      </c>
      <c r="AA105" s="49">
        <f t="shared" si="53"/>
        <v>-15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2200</v>
      </c>
      <c r="I108" s="44">
        <v>2200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2040</v>
      </c>
      <c r="Y108" s="47">
        <f t="shared" si="57"/>
        <v>2040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15000</v>
      </c>
      <c r="I111" s="44">
        <v>15000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15000</v>
      </c>
      <c r="Q111" s="44">
        <v>15000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16200</v>
      </c>
      <c r="Y111" s="47">
        <f t="shared" si="58"/>
        <v>16200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65000</v>
      </c>
      <c r="I112" s="44">
        <v>65000</v>
      </c>
      <c r="J112" s="45">
        <f>I112-H112</f>
        <v>0</v>
      </c>
      <c r="K112" s="46">
        <f>SUM(I112-H112)/H112*100</f>
        <v>0</v>
      </c>
      <c r="L112" s="44">
        <v>65000</v>
      </c>
      <c r="M112" s="44">
        <v>65000</v>
      </c>
      <c r="N112" s="45">
        <f>M112-L112</f>
        <v>0</v>
      </c>
      <c r="O112" s="46">
        <f>SUM(M112-L112)/L112*100</f>
        <v>0</v>
      </c>
      <c r="P112" s="44">
        <v>65000</v>
      </c>
      <c r="Q112" s="44">
        <v>65000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63000</v>
      </c>
      <c r="Y112" s="47">
        <f t="shared" si="58"/>
        <v>63000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105000</v>
      </c>
      <c r="I114" s="44">
        <v>105000</v>
      </c>
      <c r="J114" s="45">
        <f>I114-H114</f>
        <v>0</v>
      </c>
      <c r="K114" s="46">
        <f>SUM(I114-H114)/H114*100</f>
        <v>0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104800</v>
      </c>
      <c r="Y114" s="47">
        <f t="shared" si="58"/>
        <v>104800</v>
      </c>
      <c r="Z114" s="48">
        <f>Y114-X114</f>
        <v>0</v>
      </c>
      <c r="AA114" s="49">
        <f>SUM(Y114-X114)/X114*100</f>
        <v>0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141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1496062992125984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2023-05-29T03:05:28Z</cp:lastPrinted>
  <dcterms:created xsi:type="dcterms:W3CDTF">2000-09-21T07:07:55Z</dcterms:created>
  <dcterms:modified xsi:type="dcterms:W3CDTF">2023-05-29T03:10:10Z</dcterms:modified>
  <cp:category/>
  <cp:version/>
  <cp:contentType/>
  <cp:contentStatus/>
</cp:coreProperties>
</file>