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a PPID\Bulanan - RFK\2013\"/>
    </mc:Choice>
  </mc:AlternateContent>
  <bookViews>
    <workbookView xWindow="0" yWindow="0" windowWidth="28800" windowHeight="12435"/>
  </bookViews>
  <sheets>
    <sheet name="RFK 1 Din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#REF!</definedName>
    <definedName name="a" hidden="1">#REF!</definedName>
    <definedName name="AAA">#REF!</definedName>
    <definedName name="AG">'[7]LAP-BLN DES2003'!#REF!</definedName>
    <definedName name="agust1">#REF!</definedName>
    <definedName name="agust2">[8]Foto!$C$90</definedName>
    <definedName name="agust3">#REF!</definedName>
    <definedName name="agust4">[8]Foto!$C$92</definedName>
    <definedName name="alamat">[8]Foto!$C$24</definedName>
    <definedName name="alamatpengguna">[8]Foto!$C$40</definedName>
    <definedName name="april1">#REF!</definedName>
    <definedName name="april2">#REF!</definedName>
    <definedName name="april3">#REF!</definedName>
    <definedName name="april4">#REF!</definedName>
    <definedName name="BarisIdx">[8]Foto!$C$7</definedName>
    <definedName name="budi">'[9]LAP-BLN DES2003'!#REF!</definedName>
    <definedName name="budo">'[9]LAP-BLN DES2003'!#REF!</definedName>
    <definedName name="data">#REF!</definedName>
    <definedName name="Data_AwaL">#REF!</definedName>
    <definedName name="decs1">#REF!</definedName>
    <definedName name="decs2">[8]Foto!$C$106</definedName>
    <definedName name="decs3">#REF!</definedName>
    <definedName name="decs4">[8]Foto!$C$108</definedName>
    <definedName name="desa">[8]Foto!$C$19</definedName>
    <definedName name="dwd" hidden="1">#REF!</definedName>
    <definedName name="Excel_BuiltIn__FilterDatabase_3">'[10]33'!#REF!</definedName>
    <definedName name="fmei1">#REF!</definedName>
    <definedName name="fmei2">[8]Foto!$C$78</definedName>
    <definedName name="fmei3">#REF!</definedName>
    <definedName name="fmei4">[8]Foto!$C$80</definedName>
    <definedName name="fotoku0">#REF!</definedName>
    <definedName name="fotoku1">#REF!</definedName>
    <definedName name="fotoku2">#REF!</definedName>
    <definedName name="fotoku3">#REF!</definedName>
    <definedName name="gg" hidden="1">#REF!</definedName>
    <definedName name="HPSNilai">[8]Foto!$C$139</definedName>
    <definedName name="j">'[9]LAP-BLN DES2003'!#REF!</definedName>
    <definedName name="JabatanKepala">#REF!</definedName>
    <definedName name="jabatanpengguna">[8]Foto!$C$39</definedName>
    <definedName name="jmlslide">#REF!</definedName>
    <definedName name="juli1">#REF!</definedName>
    <definedName name="juli2">[8]Foto!$C$86</definedName>
    <definedName name="juli3">#REF!</definedName>
    <definedName name="juli4">[8]Foto!$C$88</definedName>
    <definedName name="juni1">#REF!</definedName>
    <definedName name="juni2">[8]Foto!$C$82</definedName>
    <definedName name="juni3">#REF!</definedName>
    <definedName name="juni4">[8]Foto!$C$84</definedName>
    <definedName name="kabkota">[8]Foto!$D$21</definedName>
    <definedName name="kabupaten">[8]Foto!$C$21</definedName>
    <definedName name="kasmawati">#REF!</definedName>
    <definedName name="Kategori">#REF!</definedName>
    <definedName name="kecamatan">[8]Foto!$C$20</definedName>
    <definedName name="kllljklj">'[9]LAP-BLN DES2003'!#REF!</definedName>
    <definedName name="kodepaket">[8]Foto!$C$15</definedName>
    <definedName name="KPA">#REF!</definedName>
    <definedName name="l">#REF!</definedName>
    <definedName name="Mekanisme">#REF!</definedName>
    <definedName name="MIGAS">#REF!</definedName>
    <definedName name="mm">'[10]33'!#REF!</definedName>
    <definedName name="mmmmm">#REF!</definedName>
    <definedName name="MyDelay">#REF!</definedName>
    <definedName name="MySlide">#REF!</definedName>
    <definedName name="MyTemporary">#REF!</definedName>
    <definedName name="n">#REF!</definedName>
    <definedName name="NAD_KL_KPI">#REF!</definedName>
    <definedName name="namabendahara">[8]Foto!$C$28</definedName>
    <definedName name="NamaKepala">#REF!</definedName>
    <definedName name="namakpa">[8]Foto!$C$27</definedName>
    <definedName name="namapaket">[8]Foto!$C$16</definedName>
    <definedName name="namapengguna">[8]Foto!$C$38</definedName>
    <definedName name="namapho11">[8]Foto!$C$41</definedName>
    <definedName name="namapho12">[8]Foto!$C$42</definedName>
    <definedName name="namapho21">[8]Foto!$C$43</definedName>
    <definedName name="namapho22">[8]Foto!$C$44</definedName>
    <definedName name="namapho31">[8]Foto!$C$45</definedName>
    <definedName name="namapho32">[8]Foto!$C$46</definedName>
    <definedName name="namapho41">[8]Foto!$C$47</definedName>
    <definedName name="namapho42">[8]Foto!$C$48</definedName>
    <definedName name="namapho51">[8]Foto!$C$49</definedName>
    <definedName name="namapho52">[8]Foto!$C$50</definedName>
    <definedName name="namapptk">[8]Foto!$C$29</definedName>
    <definedName name="namaskpa">[8]Foto!$C$22</definedName>
    <definedName name="namaskpd">[8]Foto!$C$23</definedName>
    <definedName name="NipKepala">#REF!</definedName>
    <definedName name="nn">#REF!</definedName>
    <definedName name="nnn">#REF!</definedName>
    <definedName name="novem1">#REF!</definedName>
    <definedName name="novem2">[8]Foto!$C$102</definedName>
    <definedName name="novem3">#REF!</definedName>
    <definedName name="novem4">[8]Foto!$C$104</definedName>
    <definedName name="okto1">#REF!</definedName>
    <definedName name="okto2">[8]Foto!$C$98</definedName>
    <definedName name="okto3">#REF!</definedName>
    <definedName name="okto4">[8]Foto!$C$100</definedName>
    <definedName name="on">#REF!</definedName>
    <definedName name="oy">'[9]LAP-BLN DES2003'!#REF!</definedName>
    <definedName name="papanarah">[8]Foto!$C$72</definedName>
    <definedName name="papanproyek">[8]Foto!$C$71</definedName>
    <definedName name="paskpa">[8]Foto!$C$26</definedName>
    <definedName name="PatchFotoDenah">'[8]LINK FOTO'!$R$5</definedName>
    <definedName name="PatchFotoKunlap">#REF!</definedName>
    <definedName name="PatchFotoKunlap1">'[8]LINK FOTO'!$R$7</definedName>
    <definedName name="PatchFotoKunlap2">'[8]LINK FOTO'!$R$8</definedName>
    <definedName name="PatchFotoKunlapURL">#REF!</definedName>
    <definedName name="PatchFotoNol">'[8]LINK FOTO'!$R$6</definedName>
    <definedName name="PatchFotoNolURL">#REF!</definedName>
    <definedName name="pelaksana11">[8]Foto!$C$62</definedName>
    <definedName name="pelaksana111">[8]Foto!$C$70</definedName>
    <definedName name="pelaksana12">[8]Foto!$C$63</definedName>
    <definedName name="pelaksana13">[8]Foto!$C$64</definedName>
    <definedName name="pelaksana14">[8]Foto!$C$65</definedName>
    <definedName name="pelaksana16">[8]Foto!$C$66</definedName>
    <definedName name="pelaksana17">[8]Foto!$C$67</definedName>
    <definedName name="pelaksana18">[8]Foto!$C$68</definedName>
    <definedName name="pelaksana19">[8]Foto!$C$69</definedName>
    <definedName name="pengawas11">[8]Foto!$C$57</definedName>
    <definedName name="pengawas12">[8]Foto!$C$58</definedName>
    <definedName name="pengawas13">[8]Foto!$C$59</definedName>
    <definedName name="pengawas14">[8]Foto!$C$60</definedName>
    <definedName name="pengawas15">[8]Foto!$C$61</definedName>
    <definedName name="pengelola11">[8]Foto!$C$30</definedName>
    <definedName name="pengelola12">[8]Foto!$C$31</definedName>
    <definedName name="pengelola21">[8]Foto!$C$32</definedName>
    <definedName name="pengelola22">[8]Foto!$C$33</definedName>
    <definedName name="pengelola31">[8]Foto!$C$34</definedName>
    <definedName name="pengelola32">[8]Foto!$C$35</definedName>
    <definedName name="pengelola41">[8]Foto!$C$36</definedName>
    <definedName name="pengelola42">[8]Foto!$C$37</definedName>
    <definedName name="perencana11">[8]Foto!$C$51</definedName>
    <definedName name="perencana12">[8]Foto!$C$52</definedName>
    <definedName name="perencana13">[8]Foto!$C$53</definedName>
    <definedName name="perencana14">[8]Foto!$C$54</definedName>
    <definedName name="perencana15">[8]Foto!$C$55</definedName>
    <definedName name="PPP">#REF!</definedName>
    <definedName name="_xlnm.Print_Area" localSheetId="0">'RFK 1 Dinas'!$A$1:$Z$129</definedName>
    <definedName name="_xlnm.Print_Area">'[11]LAP-BLN DES2003'!#REF!</definedName>
    <definedName name="Print_Area_MI">#REF!</definedName>
    <definedName name="_xlnm.Print_Titles" localSheetId="0">'RFK 1 Dinas'!$10:$13</definedName>
    <definedName name="pro">#REF!</definedName>
    <definedName name="Program">#REF!</definedName>
    <definedName name="QRY.3" hidden="1">'[12]Agregat Halus &amp; Kasar'!$I$12:$I$20</definedName>
    <definedName name="RekapBobot1">[8]Foto!$C$116</definedName>
    <definedName name="RekapBobot2">[8]Foto!$C$119</definedName>
    <definedName name="RekapBobot3">[8]Foto!$C$122</definedName>
    <definedName name="RekapBobot4">[8]Foto!$C$125</definedName>
    <definedName name="RekapBobot5">[8]Foto!$C$128</definedName>
    <definedName name="RekapBobot6">[8]Foto!$C$131</definedName>
    <definedName name="RekapPekerjaan1">[8]Foto!$C$115</definedName>
    <definedName name="RekapPekerjaan2">[8]Foto!$C$118</definedName>
    <definedName name="RekapPekerjaan3">[8]Foto!$C$121</definedName>
    <definedName name="RekapPekerjaan4">[8]Foto!$C$124</definedName>
    <definedName name="RekapPekerjaan5">[8]Foto!$C$127</definedName>
    <definedName name="RekapPekerjaan6">[8]Foto!$C$130</definedName>
    <definedName name="RekapStatus1">[8]Foto!$C$117</definedName>
    <definedName name="RekapStatus2">[8]Foto!$C$120</definedName>
    <definedName name="RekapStatus3">[8]Foto!$C$123</definedName>
    <definedName name="RekapStatus4">[8]Foto!$C$126</definedName>
    <definedName name="RekapStatus5">[8]Foto!$C$129</definedName>
    <definedName name="RekapStatus6">[8]Foto!$C$132</definedName>
    <definedName name="s">#REF!</definedName>
    <definedName name="SAS">#REF!</definedName>
    <definedName name="Satker51">#REF!</definedName>
    <definedName name="Satker52">#REF!</definedName>
    <definedName name="Satker54">#REF!</definedName>
    <definedName name="Satker55">#REF!</definedName>
    <definedName name="Satker56">#REF!</definedName>
    <definedName name="Satker57">#REF!</definedName>
    <definedName name="Satker58">#REF!</definedName>
    <definedName name="Satker59">#REF!</definedName>
    <definedName name="Satker60">#REF!</definedName>
    <definedName name="Satker62">#REF!</definedName>
    <definedName name="sept1">#REF!</definedName>
    <definedName name="sept2">[8]Foto!$C$94</definedName>
    <definedName name="sept3">#REF!</definedName>
    <definedName name="sept4">[8]Foto!$C$96</definedName>
    <definedName name="SingkatSKPA">'[13]Nama SKPA'!$B$1:$B$65536</definedName>
    <definedName name="SKPA">[14]TREF!$A$23:$A$76</definedName>
    <definedName name="solusi1">[8]Foto!$C$134</definedName>
    <definedName name="SSS">#REF!</definedName>
    <definedName name="statussekarang1">[15]Foto!$C$133</definedName>
    <definedName name="Subkegiatan">#REF!</definedName>
    <definedName name="tabel1">#REF!</definedName>
    <definedName name="TahunAPBA">[8]Foto!$C$9</definedName>
    <definedName name="tanggaldata">[8]Foto!$C$25</definedName>
    <definedName name="Tender">#REF!</definedName>
    <definedName name="tglkondisi">[8]Foto!$C$109</definedName>
    <definedName name="tglkondisi2">[8]Foto!$C$144</definedName>
    <definedName name="tglperesmian">#REF!</definedName>
    <definedName name="TimTeknisP2K">#REF!</definedName>
    <definedName name="TimTeknisP2KHP">#REF!</definedName>
    <definedName name="u">'[7]LAP-BLN DES2003'!#REF!</definedName>
    <definedName name="uu" hidden="1">#REF!</definedName>
    <definedName name="volume">[8]Foto!$C$17</definedName>
    <definedName name="VolumeSatuan">[8]Foto!$C$18</definedName>
    <definedName name="Z">'[11]LAP-BLN DES2003'!#REF!</definedName>
    <definedName name="Z_7759ADA0_5536_4476_B4AC_55C7464CCFA4_.wvu.PrintArea" localSheetId="0" hidden="1">'RFK 1 Dinas'!$A$1:$Z$136</definedName>
    <definedName name="Z_7759ADA0_5536_4476_B4AC_55C7464CCFA4_.wvu.PrintTitles" localSheetId="0" hidden="1">'RFK 1 Dinas'!$A$10:$IK$14</definedName>
    <definedName name="ze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L13" i="1"/>
  <c r="M13" i="1"/>
  <c r="N13" i="1" s="1"/>
  <c r="O13" i="1" s="1"/>
  <c r="P13" i="1" s="1"/>
  <c r="Q13" i="1" s="1"/>
  <c r="U13" i="1" s="1"/>
  <c r="V13" i="1" s="1"/>
  <c r="Z13" i="1" s="1"/>
  <c r="R13" i="1"/>
  <c r="A15" i="1"/>
  <c r="B15" i="1"/>
  <c r="C15" i="1"/>
  <c r="L15" i="1"/>
  <c r="S15" i="1"/>
  <c r="A16" i="1"/>
  <c r="B16" i="1"/>
  <c r="C16" i="1"/>
  <c r="D16" i="1"/>
  <c r="F16" i="1"/>
  <c r="H16" i="1"/>
  <c r="J16" i="1"/>
  <c r="K16" i="1"/>
  <c r="L16" i="1"/>
  <c r="M16" i="1"/>
  <c r="N16" i="1"/>
  <c r="S16" i="1"/>
  <c r="R16" i="1" s="1"/>
  <c r="Z16" i="1"/>
  <c r="AG16" i="1"/>
  <c r="A17" i="1"/>
  <c r="B17" i="1"/>
  <c r="C17" i="1"/>
  <c r="D17" i="1"/>
  <c r="F17" i="1"/>
  <c r="H17" i="1"/>
  <c r="J17" i="1"/>
  <c r="L17" i="1"/>
  <c r="M17" i="1"/>
  <c r="N17" i="1"/>
  <c r="S17" i="1"/>
  <c r="R17" i="1" s="1"/>
  <c r="Z17" i="1"/>
  <c r="AF17" i="1"/>
  <c r="AG17" i="1"/>
  <c r="A18" i="1"/>
  <c r="B18" i="1"/>
  <c r="C18" i="1"/>
  <c r="D18" i="1"/>
  <c r="F18" i="1"/>
  <c r="H18" i="1"/>
  <c r="J18" i="1"/>
  <c r="AG18" i="1" s="1"/>
  <c r="L18" i="1"/>
  <c r="M18" i="1"/>
  <c r="N18" i="1"/>
  <c r="O18" i="1"/>
  <c r="R18" i="1"/>
  <c r="S18" i="1"/>
  <c r="Z18" i="1"/>
  <c r="AF18" i="1"/>
  <c r="A19" i="1"/>
  <c r="B19" i="1"/>
  <c r="C19" i="1"/>
  <c r="D19" i="1"/>
  <c r="F19" i="1"/>
  <c r="H19" i="1"/>
  <c r="J19" i="1"/>
  <c r="K19" i="1"/>
  <c r="L19" i="1"/>
  <c r="M19" i="1"/>
  <c r="N19" i="1"/>
  <c r="O19" i="1"/>
  <c r="S19" i="1"/>
  <c r="R19" i="1" s="1"/>
  <c r="Z19" i="1"/>
  <c r="AG19" i="1"/>
  <c r="A20" i="1"/>
  <c r="B20" i="1"/>
  <c r="C20" i="1"/>
  <c r="D20" i="1"/>
  <c r="F20" i="1"/>
  <c r="H20" i="1"/>
  <c r="J20" i="1"/>
  <c r="K20" i="1"/>
  <c r="L20" i="1"/>
  <c r="M20" i="1"/>
  <c r="N20" i="1"/>
  <c r="S20" i="1"/>
  <c r="R20" i="1" s="1"/>
  <c r="Z20" i="1"/>
  <c r="AG20" i="1"/>
  <c r="A21" i="1"/>
  <c r="B21" i="1"/>
  <c r="C21" i="1"/>
  <c r="D21" i="1"/>
  <c r="F21" i="1"/>
  <c r="H21" i="1"/>
  <c r="J21" i="1"/>
  <c r="AG21" i="1" s="1"/>
  <c r="L21" i="1"/>
  <c r="M21" i="1"/>
  <c r="N21" i="1"/>
  <c r="S21" i="1"/>
  <c r="R21" i="1" s="1"/>
  <c r="Z21" i="1"/>
  <c r="AF21" i="1"/>
  <c r="A22" i="1"/>
  <c r="B22" i="1"/>
  <c r="C22" i="1"/>
  <c r="D22" i="1"/>
  <c r="F22" i="1"/>
  <c r="H22" i="1"/>
  <c r="J22" i="1"/>
  <c r="L22" i="1"/>
  <c r="M22" i="1"/>
  <c r="N22" i="1"/>
  <c r="R22" i="1"/>
  <c r="S22" i="1"/>
  <c r="Z22" i="1"/>
  <c r="AF22" i="1"/>
  <c r="AG22" i="1"/>
  <c r="A23" i="1"/>
  <c r="B23" i="1"/>
  <c r="C23" i="1"/>
  <c r="D23" i="1"/>
  <c r="F23" i="1"/>
  <c r="H23" i="1"/>
  <c r="J23" i="1"/>
  <c r="K23" i="1"/>
  <c r="L23" i="1"/>
  <c r="M23" i="1"/>
  <c r="N23" i="1"/>
  <c r="O23" i="1"/>
  <c r="S23" i="1"/>
  <c r="R23" i="1" s="1"/>
  <c r="Z23" i="1"/>
  <c r="AF23" i="1"/>
  <c r="AG23" i="1"/>
  <c r="A24" i="1"/>
  <c r="B24" i="1"/>
  <c r="C24" i="1"/>
  <c r="D24" i="1"/>
  <c r="F24" i="1"/>
  <c r="H24" i="1"/>
  <c r="J24" i="1"/>
  <c r="K24" i="1"/>
  <c r="L24" i="1"/>
  <c r="M24" i="1"/>
  <c r="N24" i="1"/>
  <c r="S24" i="1"/>
  <c r="R24" i="1" s="1"/>
  <c r="Z24" i="1"/>
  <c r="AG24" i="1"/>
  <c r="A25" i="1"/>
  <c r="B25" i="1"/>
  <c r="C25" i="1"/>
  <c r="D25" i="1"/>
  <c r="F25" i="1"/>
  <c r="J25" i="1" s="1"/>
  <c r="H25" i="1"/>
  <c r="K25" i="1"/>
  <c r="L25" i="1"/>
  <c r="M25" i="1"/>
  <c r="N25" i="1"/>
  <c r="R25" i="1"/>
  <c r="S25" i="1"/>
  <c r="Z25" i="1"/>
  <c r="AG25" i="1"/>
  <c r="A26" i="1"/>
  <c r="B26" i="1"/>
  <c r="C26" i="1"/>
  <c r="D26" i="1"/>
  <c r="F26" i="1"/>
  <c r="H26" i="1"/>
  <c r="J26" i="1"/>
  <c r="AG26" i="1" s="1"/>
  <c r="L26" i="1"/>
  <c r="M26" i="1"/>
  <c r="N26" i="1"/>
  <c r="R26" i="1"/>
  <c r="S26" i="1"/>
  <c r="Z26" i="1"/>
  <c r="AF26" i="1"/>
  <c r="A27" i="1"/>
  <c r="B27" i="1"/>
  <c r="C27" i="1"/>
  <c r="D27" i="1"/>
  <c r="F27" i="1"/>
  <c r="H27" i="1"/>
  <c r="J27" i="1"/>
  <c r="K27" i="1"/>
  <c r="L27" i="1"/>
  <c r="M27" i="1"/>
  <c r="N27" i="1"/>
  <c r="S27" i="1"/>
  <c r="R27" i="1" s="1"/>
  <c r="Z27" i="1"/>
  <c r="AG27" i="1"/>
  <c r="A28" i="1"/>
  <c r="B28" i="1"/>
  <c r="C28" i="1"/>
  <c r="D28" i="1"/>
  <c r="F28" i="1"/>
  <c r="H28" i="1"/>
  <c r="J28" i="1"/>
  <c r="K28" i="1"/>
  <c r="L28" i="1"/>
  <c r="M28" i="1"/>
  <c r="N28" i="1"/>
  <c r="S28" i="1"/>
  <c r="R28" i="1" s="1"/>
  <c r="Z28" i="1"/>
  <c r="AG28" i="1"/>
  <c r="A30" i="1"/>
  <c r="B30" i="1"/>
  <c r="C30" i="1"/>
  <c r="S30" i="1"/>
  <c r="A31" i="1"/>
  <c r="B31" i="1"/>
  <c r="C31" i="1"/>
  <c r="D31" i="1"/>
  <c r="F31" i="1"/>
  <c r="H31" i="1"/>
  <c r="AF31" i="1" s="1"/>
  <c r="J31" i="1"/>
  <c r="L31" i="1"/>
  <c r="M31" i="1"/>
  <c r="N31" i="1"/>
  <c r="R31" i="1"/>
  <c r="S31" i="1"/>
  <c r="Z31" i="1"/>
  <c r="Z30" i="1" s="1"/>
  <c r="AG31" i="1"/>
  <c r="A32" i="1"/>
  <c r="B32" i="1"/>
  <c r="C32" i="1"/>
  <c r="D32" i="1"/>
  <c r="F32" i="1"/>
  <c r="H32" i="1"/>
  <c r="J32" i="1"/>
  <c r="L32" i="1"/>
  <c r="M32" i="1"/>
  <c r="N32" i="1"/>
  <c r="R32" i="1"/>
  <c r="S32" i="1"/>
  <c r="Z32" i="1"/>
  <c r="AG32" i="1"/>
  <c r="A33" i="1"/>
  <c r="B33" i="1"/>
  <c r="C33" i="1"/>
  <c r="D33" i="1"/>
  <c r="F33" i="1"/>
  <c r="H33" i="1"/>
  <c r="J33" i="1"/>
  <c r="K33" i="1"/>
  <c r="L33" i="1"/>
  <c r="M33" i="1"/>
  <c r="N33" i="1"/>
  <c r="S33" i="1"/>
  <c r="R33" i="1" s="1"/>
  <c r="Z33" i="1"/>
  <c r="AG33" i="1"/>
  <c r="A34" i="1"/>
  <c r="B34" i="1"/>
  <c r="C34" i="1"/>
  <c r="D34" i="1"/>
  <c r="F34" i="1"/>
  <c r="H34" i="1"/>
  <c r="L34" i="1"/>
  <c r="M34" i="1"/>
  <c r="N34" i="1"/>
  <c r="S34" i="1"/>
  <c r="Z34" i="1"/>
  <c r="A35" i="1"/>
  <c r="B35" i="1"/>
  <c r="C35" i="1"/>
  <c r="D35" i="1"/>
  <c r="F35" i="1"/>
  <c r="H35" i="1"/>
  <c r="J35" i="1"/>
  <c r="L35" i="1"/>
  <c r="M35" i="1"/>
  <c r="N35" i="1"/>
  <c r="O35" i="1"/>
  <c r="S35" i="1"/>
  <c r="Z35" i="1"/>
  <c r="AF35" i="1"/>
  <c r="AG35" i="1"/>
  <c r="A36" i="1"/>
  <c r="B36" i="1"/>
  <c r="C36" i="1"/>
  <c r="D36" i="1"/>
  <c r="F36" i="1"/>
  <c r="H36" i="1"/>
  <c r="J36" i="1"/>
  <c r="K36" i="1"/>
  <c r="L36" i="1"/>
  <c r="M36" i="1"/>
  <c r="N36" i="1"/>
  <c r="R36" i="1"/>
  <c r="S36" i="1"/>
  <c r="Z36" i="1"/>
  <c r="AF36" i="1"/>
  <c r="AG36" i="1"/>
  <c r="A37" i="1"/>
  <c r="B37" i="1"/>
  <c r="C37" i="1"/>
  <c r="D37" i="1"/>
  <c r="F37" i="1"/>
  <c r="H37" i="1"/>
  <c r="J37" i="1"/>
  <c r="K37" i="1"/>
  <c r="L37" i="1"/>
  <c r="M37" i="1"/>
  <c r="N37" i="1"/>
  <c r="S37" i="1"/>
  <c r="R37" i="1" s="1"/>
  <c r="Z37" i="1"/>
  <c r="AG37" i="1"/>
  <c r="A38" i="1"/>
  <c r="B38" i="1"/>
  <c r="C38" i="1"/>
  <c r="D38" i="1"/>
  <c r="F38" i="1"/>
  <c r="H38" i="1"/>
  <c r="J38" i="1"/>
  <c r="K38" i="1"/>
  <c r="L38" i="1"/>
  <c r="M38" i="1"/>
  <c r="N38" i="1"/>
  <c r="O38" i="1"/>
  <c r="R38" i="1"/>
  <c r="S38" i="1"/>
  <c r="V38" i="1"/>
  <c r="U38" i="1" s="1"/>
  <c r="W38" i="1"/>
  <c r="Z38" i="1"/>
  <c r="AC38" i="1"/>
  <c r="AD38" i="1"/>
  <c r="AF38" i="1"/>
  <c r="AG38" i="1"/>
  <c r="A39" i="1"/>
  <c r="B39" i="1"/>
  <c r="C39" i="1"/>
  <c r="D39" i="1"/>
  <c r="F39" i="1"/>
  <c r="H39" i="1"/>
  <c r="J39" i="1"/>
  <c r="L39" i="1"/>
  <c r="M39" i="1"/>
  <c r="N39" i="1"/>
  <c r="O39" i="1"/>
  <c r="R39" i="1"/>
  <c r="S39" i="1"/>
  <c r="Z39" i="1"/>
  <c r="AF39" i="1"/>
  <c r="AG39" i="1"/>
  <c r="A41" i="1"/>
  <c r="B41" i="1"/>
  <c r="C41" i="1"/>
  <c r="F41" i="1"/>
  <c r="J41" i="1"/>
  <c r="S41" i="1"/>
  <c r="A42" i="1"/>
  <c r="B42" i="1"/>
  <c r="C42" i="1"/>
  <c r="D42" i="1"/>
  <c r="F42" i="1"/>
  <c r="H42" i="1"/>
  <c r="J42" i="1"/>
  <c r="K42" i="1"/>
  <c r="K41" i="1" s="1"/>
  <c r="L42" i="1"/>
  <c r="M42" i="1"/>
  <c r="N42" i="1"/>
  <c r="N41" i="1" s="1"/>
  <c r="O42" i="1"/>
  <c r="O41" i="1" s="1"/>
  <c r="S42" i="1"/>
  <c r="R42" i="1" s="1"/>
  <c r="Z42" i="1"/>
  <c r="AG42" i="1"/>
  <c r="A44" i="1"/>
  <c r="B44" i="1"/>
  <c r="C44" i="1"/>
  <c r="S44" i="1"/>
  <c r="A45" i="1"/>
  <c r="B45" i="1"/>
  <c r="C45" i="1"/>
  <c r="D45" i="1"/>
  <c r="F45" i="1"/>
  <c r="H45" i="1"/>
  <c r="J45" i="1"/>
  <c r="K45" i="1"/>
  <c r="L45" i="1"/>
  <c r="M45" i="1"/>
  <c r="N45" i="1"/>
  <c r="O45" i="1"/>
  <c r="O44" i="1" s="1"/>
  <c r="R45" i="1"/>
  <c r="S45" i="1"/>
  <c r="Z45" i="1"/>
  <c r="AF45" i="1"/>
  <c r="AG45" i="1"/>
  <c r="A46" i="1"/>
  <c r="B46" i="1"/>
  <c r="C46" i="1"/>
  <c r="D46" i="1"/>
  <c r="F46" i="1"/>
  <c r="H46" i="1"/>
  <c r="AF46" i="1" s="1"/>
  <c r="L46" i="1"/>
  <c r="M46" i="1"/>
  <c r="N46" i="1"/>
  <c r="N44" i="1" s="1"/>
  <c r="O46" i="1"/>
  <c r="R46" i="1"/>
  <c r="S46" i="1"/>
  <c r="Z46" i="1"/>
  <c r="A48" i="1"/>
  <c r="B48" i="1"/>
  <c r="C48" i="1"/>
  <c r="S48" i="1"/>
  <c r="A49" i="1"/>
  <c r="B49" i="1"/>
  <c r="C49" i="1"/>
  <c r="D49" i="1"/>
  <c r="F49" i="1"/>
  <c r="H49" i="1"/>
  <c r="J49" i="1"/>
  <c r="K49" i="1"/>
  <c r="L49" i="1"/>
  <c r="M49" i="1"/>
  <c r="N49" i="1"/>
  <c r="O49" i="1"/>
  <c r="S49" i="1"/>
  <c r="V49" i="1"/>
  <c r="Z49" i="1"/>
  <c r="AD49" i="1"/>
  <c r="AF49" i="1"/>
  <c r="A50" i="1"/>
  <c r="B50" i="1"/>
  <c r="C50" i="1"/>
  <c r="D50" i="1"/>
  <c r="F50" i="1"/>
  <c r="H50" i="1"/>
  <c r="J50" i="1"/>
  <c r="K50" i="1"/>
  <c r="L50" i="1"/>
  <c r="M50" i="1"/>
  <c r="N50" i="1"/>
  <c r="O50" i="1"/>
  <c r="S50" i="1"/>
  <c r="R50" i="1" s="1"/>
  <c r="U50" i="1"/>
  <c r="V50" i="1"/>
  <c r="Z50" i="1"/>
  <c r="AC50" i="1"/>
  <c r="AD50" i="1"/>
  <c r="AF50" i="1"/>
  <c r="AG50" i="1"/>
  <c r="A51" i="1"/>
  <c r="B51" i="1"/>
  <c r="C51" i="1"/>
  <c r="D51" i="1"/>
  <c r="F51" i="1"/>
  <c r="H51" i="1"/>
  <c r="K51" i="1"/>
  <c r="L51" i="1"/>
  <c r="M51" i="1"/>
  <c r="N51" i="1"/>
  <c r="O51" i="1"/>
  <c r="S51" i="1"/>
  <c r="V51" i="1"/>
  <c r="Z51" i="1"/>
  <c r="A52" i="1"/>
  <c r="B52" i="1"/>
  <c r="C52" i="1"/>
  <c r="D52" i="1"/>
  <c r="F52" i="1"/>
  <c r="H52" i="1"/>
  <c r="L52" i="1"/>
  <c r="M52" i="1"/>
  <c r="N52" i="1"/>
  <c r="O52" i="1"/>
  <c r="S52" i="1"/>
  <c r="V52" i="1"/>
  <c r="AD52" i="1" s="1"/>
  <c r="Z52" i="1"/>
  <c r="AF52" i="1"/>
  <c r="A53" i="1"/>
  <c r="B53" i="1"/>
  <c r="C53" i="1"/>
  <c r="D53" i="1"/>
  <c r="F53" i="1"/>
  <c r="R53" i="1" s="1"/>
  <c r="H53" i="1"/>
  <c r="J53" i="1"/>
  <c r="L53" i="1"/>
  <c r="M53" i="1"/>
  <c r="N53" i="1"/>
  <c r="S53" i="1"/>
  <c r="U53" i="1"/>
  <c r="AC53" i="1" s="1"/>
  <c r="V53" i="1"/>
  <c r="Z53" i="1"/>
  <c r="AD53" i="1"/>
  <c r="AF53" i="1"/>
  <c r="AG53" i="1"/>
  <c r="A54" i="1"/>
  <c r="B54" i="1"/>
  <c r="C54" i="1"/>
  <c r="D54" i="1"/>
  <c r="F54" i="1"/>
  <c r="H54" i="1"/>
  <c r="J54" i="1"/>
  <c r="K54" i="1"/>
  <c r="L54" i="1"/>
  <c r="M54" i="1"/>
  <c r="N54" i="1"/>
  <c r="O54" i="1"/>
  <c r="S54" i="1"/>
  <c r="R54" i="1" s="1"/>
  <c r="Z54" i="1"/>
  <c r="AF54" i="1"/>
  <c r="AG54" i="1"/>
  <c r="A55" i="1"/>
  <c r="B55" i="1"/>
  <c r="C55" i="1"/>
  <c r="D55" i="1"/>
  <c r="F55" i="1"/>
  <c r="H55" i="1"/>
  <c r="K55" i="1"/>
  <c r="L55" i="1"/>
  <c r="M55" i="1"/>
  <c r="N55" i="1"/>
  <c r="S55" i="1"/>
  <c r="Z55" i="1"/>
  <c r="A56" i="1"/>
  <c r="B56" i="1"/>
  <c r="C56" i="1"/>
  <c r="D56" i="1"/>
  <c r="F56" i="1"/>
  <c r="H56" i="1"/>
  <c r="L56" i="1"/>
  <c r="M56" i="1"/>
  <c r="N56" i="1"/>
  <c r="S56" i="1"/>
  <c r="V56" i="1"/>
  <c r="AD56" i="1" s="1"/>
  <c r="Z56" i="1"/>
  <c r="AF56" i="1"/>
  <c r="A57" i="1"/>
  <c r="B57" i="1"/>
  <c r="C57" i="1"/>
  <c r="D57" i="1"/>
  <c r="F57" i="1"/>
  <c r="H57" i="1"/>
  <c r="J57" i="1"/>
  <c r="AG57" i="1" s="1"/>
  <c r="L57" i="1"/>
  <c r="M57" i="1"/>
  <c r="N57" i="1"/>
  <c r="O57" i="1"/>
  <c r="S57" i="1"/>
  <c r="V57" i="1"/>
  <c r="U57" i="1" s="1"/>
  <c r="AC57" i="1" s="1"/>
  <c r="Z57" i="1"/>
  <c r="AD57" i="1"/>
  <c r="AF57" i="1"/>
  <c r="A58" i="1"/>
  <c r="B58" i="1"/>
  <c r="C58" i="1"/>
  <c r="D58" i="1"/>
  <c r="F58" i="1"/>
  <c r="H58" i="1"/>
  <c r="J58" i="1"/>
  <c r="K58" i="1"/>
  <c r="L58" i="1"/>
  <c r="M58" i="1"/>
  <c r="N58" i="1"/>
  <c r="S58" i="1"/>
  <c r="R58" i="1" s="1"/>
  <c r="U58" i="1"/>
  <c r="AC58" i="1" s="1"/>
  <c r="V58" i="1"/>
  <c r="W58" i="1"/>
  <c r="Y58" i="1"/>
  <c r="Z58" i="1"/>
  <c r="AD58" i="1"/>
  <c r="AF58" i="1"/>
  <c r="AG58" i="1"/>
  <c r="A59" i="1"/>
  <c r="B59" i="1"/>
  <c r="C59" i="1"/>
  <c r="D59" i="1"/>
  <c r="F59" i="1"/>
  <c r="H59" i="1"/>
  <c r="J59" i="1"/>
  <c r="AG59" i="1" s="1"/>
  <c r="K59" i="1"/>
  <c r="L59" i="1"/>
  <c r="M59" i="1"/>
  <c r="N59" i="1"/>
  <c r="O59" i="1"/>
  <c r="S59" i="1"/>
  <c r="R59" i="1" s="1"/>
  <c r="V59" i="1"/>
  <c r="U59" i="1" s="1"/>
  <c r="Z59" i="1"/>
  <c r="AC59" i="1"/>
  <c r="AD59" i="1"/>
  <c r="A60" i="1"/>
  <c r="B60" i="1"/>
  <c r="C60" i="1"/>
  <c r="D60" i="1"/>
  <c r="F60" i="1"/>
  <c r="H60" i="1"/>
  <c r="J60" i="1"/>
  <c r="K60" i="1"/>
  <c r="L60" i="1"/>
  <c r="M60" i="1"/>
  <c r="N60" i="1"/>
  <c r="O60" i="1"/>
  <c r="R60" i="1"/>
  <c r="S60" i="1"/>
  <c r="V60" i="1"/>
  <c r="W60" i="1"/>
  <c r="Z60" i="1"/>
  <c r="AF60" i="1"/>
  <c r="AG60" i="1"/>
  <c r="A61" i="1"/>
  <c r="B61" i="1"/>
  <c r="C61" i="1"/>
  <c r="D61" i="1"/>
  <c r="F61" i="1"/>
  <c r="J61" i="1" s="1"/>
  <c r="AG61" i="1" s="1"/>
  <c r="H61" i="1"/>
  <c r="AF61" i="1" s="1"/>
  <c r="L61" i="1"/>
  <c r="M61" i="1"/>
  <c r="N61" i="1"/>
  <c r="O61" i="1"/>
  <c r="R61" i="1"/>
  <c r="S61" i="1"/>
  <c r="V61" i="1"/>
  <c r="Z61" i="1"/>
  <c r="A62" i="1"/>
  <c r="B62" i="1"/>
  <c r="C62" i="1"/>
  <c r="D62" i="1"/>
  <c r="F62" i="1"/>
  <c r="H62" i="1"/>
  <c r="J62" i="1"/>
  <c r="K62" i="1"/>
  <c r="L62" i="1"/>
  <c r="M62" i="1"/>
  <c r="N62" i="1"/>
  <c r="O62" i="1"/>
  <c r="S62" i="1"/>
  <c r="R62" i="1" s="1"/>
  <c r="Z62" i="1"/>
  <c r="AF62" i="1"/>
  <c r="AG62" i="1"/>
  <c r="A64" i="1"/>
  <c r="B64" i="1"/>
  <c r="C64" i="1"/>
  <c r="S64" i="1"/>
  <c r="A65" i="1"/>
  <c r="B65" i="1"/>
  <c r="C65" i="1"/>
  <c r="D65" i="1"/>
  <c r="F65" i="1"/>
  <c r="H65" i="1"/>
  <c r="J65" i="1"/>
  <c r="K65" i="1"/>
  <c r="L65" i="1"/>
  <c r="M65" i="1"/>
  <c r="N65" i="1"/>
  <c r="O65" i="1"/>
  <c r="S65" i="1"/>
  <c r="R65" i="1" s="1"/>
  <c r="U65" i="1"/>
  <c r="V65" i="1"/>
  <c r="Z65" i="1"/>
  <c r="AC65" i="1"/>
  <c r="AF65" i="1"/>
  <c r="AG65" i="1"/>
  <c r="A66" i="1"/>
  <c r="B66" i="1"/>
  <c r="C66" i="1"/>
  <c r="D66" i="1"/>
  <c r="F66" i="1"/>
  <c r="H66" i="1"/>
  <c r="L66" i="1"/>
  <c r="M66" i="1"/>
  <c r="N66" i="1"/>
  <c r="O66" i="1"/>
  <c r="S66" i="1"/>
  <c r="V66" i="1"/>
  <c r="Z66" i="1"/>
  <c r="AD66" i="1"/>
  <c r="A67" i="1"/>
  <c r="B67" i="1"/>
  <c r="C67" i="1"/>
  <c r="D67" i="1"/>
  <c r="F67" i="1"/>
  <c r="H67" i="1"/>
  <c r="J67" i="1"/>
  <c r="K67" i="1"/>
  <c r="L67" i="1"/>
  <c r="M67" i="1"/>
  <c r="N67" i="1"/>
  <c r="O67" i="1"/>
  <c r="S67" i="1"/>
  <c r="R67" i="1" s="1"/>
  <c r="Z67" i="1"/>
  <c r="AF67" i="1"/>
  <c r="AG67" i="1"/>
  <c r="A68" i="1"/>
  <c r="B68" i="1"/>
  <c r="C68" i="1"/>
  <c r="D68" i="1"/>
  <c r="F68" i="1"/>
  <c r="J68" i="1" s="1"/>
  <c r="AG68" i="1" s="1"/>
  <c r="H68" i="1"/>
  <c r="K68" i="1"/>
  <c r="L68" i="1"/>
  <c r="M68" i="1"/>
  <c r="N68" i="1"/>
  <c r="O68" i="1"/>
  <c r="S68" i="1"/>
  <c r="V68" i="1"/>
  <c r="Z68" i="1"/>
  <c r="A69" i="1"/>
  <c r="B69" i="1"/>
  <c r="C69" i="1"/>
  <c r="D69" i="1"/>
  <c r="F69" i="1"/>
  <c r="U69" i="1" s="1"/>
  <c r="AC69" i="1" s="1"/>
  <c r="H69" i="1"/>
  <c r="K69" i="1"/>
  <c r="L69" i="1"/>
  <c r="M69" i="1"/>
  <c r="N69" i="1"/>
  <c r="O69" i="1"/>
  <c r="S69" i="1"/>
  <c r="R69" i="1" s="1"/>
  <c r="V69" i="1"/>
  <c r="AD69" i="1" s="1"/>
  <c r="Z69" i="1"/>
  <c r="AF69" i="1"/>
  <c r="A70" i="1"/>
  <c r="B70" i="1"/>
  <c r="C70" i="1"/>
  <c r="D70" i="1"/>
  <c r="F70" i="1"/>
  <c r="H70" i="1"/>
  <c r="L70" i="1"/>
  <c r="M70" i="1"/>
  <c r="N70" i="1"/>
  <c r="S70" i="1"/>
  <c r="V70" i="1"/>
  <c r="Z70" i="1"/>
  <c r="AD70" i="1"/>
  <c r="AF70" i="1"/>
  <c r="A71" i="1"/>
  <c r="B71" i="1"/>
  <c r="C71" i="1"/>
  <c r="D71" i="1"/>
  <c r="F71" i="1"/>
  <c r="H71" i="1"/>
  <c r="AF71" i="1" s="1"/>
  <c r="J71" i="1"/>
  <c r="K71" i="1"/>
  <c r="L71" i="1"/>
  <c r="M71" i="1"/>
  <c r="N71" i="1"/>
  <c r="O71" i="1"/>
  <c r="S71" i="1"/>
  <c r="R71" i="1" s="1"/>
  <c r="U71" i="1"/>
  <c r="V71" i="1"/>
  <c r="W71" i="1"/>
  <c r="Z71" i="1"/>
  <c r="AC71" i="1"/>
  <c r="AD71" i="1"/>
  <c r="AG71" i="1"/>
  <c r="A72" i="1"/>
  <c r="B72" i="1"/>
  <c r="C72" i="1"/>
  <c r="D72" i="1"/>
  <c r="F72" i="1"/>
  <c r="R72" i="1" s="1"/>
  <c r="H72" i="1"/>
  <c r="K72" i="1"/>
  <c r="L72" i="1"/>
  <c r="M72" i="1"/>
  <c r="N72" i="1"/>
  <c r="S72" i="1"/>
  <c r="V72" i="1"/>
  <c r="Z72" i="1"/>
  <c r="A73" i="1"/>
  <c r="B73" i="1"/>
  <c r="C73" i="1"/>
  <c r="D73" i="1"/>
  <c r="F73" i="1"/>
  <c r="H73" i="1"/>
  <c r="J73" i="1"/>
  <c r="K73" i="1"/>
  <c r="L73" i="1"/>
  <c r="M73" i="1"/>
  <c r="N73" i="1"/>
  <c r="S73" i="1"/>
  <c r="R73" i="1" s="1"/>
  <c r="U73" i="1"/>
  <c r="AC73" i="1" s="1"/>
  <c r="V73" i="1"/>
  <c r="AD73" i="1" s="1"/>
  <c r="Z73" i="1"/>
  <c r="AF73" i="1"/>
  <c r="AG73" i="1"/>
  <c r="A74" i="1"/>
  <c r="B74" i="1"/>
  <c r="C74" i="1"/>
  <c r="D74" i="1"/>
  <c r="F74" i="1"/>
  <c r="H74" i="1"/>
  <c r="L74" i="1"/>
  <c r="M74" i="1"/>
  <c r="N74" i="1"/>
  <c r="O74" i="1"/>
  <c r="S74" i="1"/>
  <c r="V74" i="1"/>
  <c r="Z74" i="1"/>
  <c r="AD74" i="1"/>
  <c r="AF74" i="1"/>
  <c r="A75" i="1"/>
  <c r="B75" i="1"/>
  <c r="C75" i="1"/>
  <c r="D75" i="1"/>
  <c r="F75" i="1"/>
  <c r="H75" i="1"/>
  <c r="J75" i="1"/>
  <c r="K75" i="1"/>
  <c r="L75" i="1"/>
  <c r="M75" i="1"/>
  <c r="N75" i="1"/>
  <c r="O75" i="1"/>
  <c r="S75" i="1"/>
  <c r="R75" i="1" s="1"/>
  <c r="U75" i="1"/>
  <c r="AC75" i="1" s="1"/>
  <c r="V75" i="1"/>
  <c r="W75" i="1"/>
  <c r="Y75" i="1"/>
  <c r="Z75" i="1"/>
  <c r="AD75" i="1"/>
  <c r="AF75" i="1"/>
  <c r="AG75" i="1"/>
  <c r="A77" i="1"/>
  <c r="B77" i="1"/>
  <c r="C77" i="1"/>
  <c r="S77" i="1"/>
  <c r="Y77" i="1"/>
  <c r="A78" i="1"/>
  <c r="B78" i="1"/>
  <c r="C78" i="1"/>
  <c r="D78" i="1"/>
  <c r="F78" i="1"/>
  <c r="H78" i="1"/>
  <c r="J78" i="1"/>
  <c r="K78" i="1"/>
  <c r="L78" i="1"/>
  <c r="M78" i="1"/>
  <c r="N78" i="1"/>
  <c r="O78" i="1"/>
  <c r="R78" i="1"/>
  <c r="S78" i="1"/>
  <c r="V78" i="1"/>
  <c r="AD78" i="1" s="1"/>
  <c r="W78" i="1"/>
  <c r="Z78" i="1"/>
  <c r="AF78" i="1"/>
  <c r="AG78" i="1"/>
  <c r="A79" i="1"/>
  <c r="B79" i="1"/>
  <c r="C79" i="1"/>
  <c r="D79" i="1"/>
  <c r="F79" i="1"/>
  <c r="H79" i="1"/>
  <c r="AF79" i="1" s="1"/>
  <c r="J79" i="1"/>
  <c r="L79" i="1"/>
  <c r="M79" i="1"/>
  <c r="N79" i="1"/>
  <c r="O79" i="1"/>
  <c r="R79" i="1"/>
  <c r="S79" i="1"/>
  <c r="V79" i="1"/>
  <c r="Z79" i="1"/>
  <c r="AD79" i="1"/>
  <c r="AG79" i="1"/>
  <c r="A80" i="1"/>
  <c r="B80" i="1"/>
  <c r="C80" i="1"/>
  <c r="D80" i="1"/>
  <c r="F80" i="1"/>
  <c r="H80" i="1"/>
  <c r="J80" i="1"/>
  <c r="K80" i="1"/>
  <c r="L80" i="1"/>
  <c r="M80" i="1"/>
  <c r="N80" i="1"/>
  <c r="O80" i="1"/>
  <c r="S80" i="1"/>
  <c r="R80" i="1" s="1"/>
  <c r="U80" i="1"/>
  <c r="V80" i="1"/>
  <c r="W80" i="1"/>
  <c r="Y80" i="1" s="1"/>
  <c r="Z80" i="1"/>
  <c r="AC80" i="1"/>
  <c r="AD80" i="1"/>
  <c r="AF80" i="1"/>
  <c r="AG80" i="1"/>
  <c r="A81" i="1"/>
  <c r="B81" i="1"/>
  <c r="C81" i="1"/>
  <c r="D81" i="1"/>
  <c r="F81" i="1"/>
  <c r="J81" i="1" s="1"/>
  <c r="AG81" i="1" s="1"/>
  <c r="H81" i="1"/>
  <c r="K81" i="1"/>
  <c r="L81" i="1"/>
  <c r="M81" i="1"/>
  <c r="N81" i="1"/>
  <c r="O81" i="1"/>
  <c r="S81" i="1"/>
  <c r="R81" i="1" s="1"/>
  <c r="V81" i="1"/>
  <c r="Z81" i="1"/>
  <c r="A82" i="1"/>
  <c r="B82" i="1"/>
  <c r="C82" i="1"/>
  <c r="D82" i="1"/>
  <c r="F82" i="1"/>
  <c r="H82" i="1"/>
  <c r="J82" i="1"/>
  <c r="AG82" i="1" s="1"/>
  <c r="K82" i="1"/>
  <c r="L82" i="1"/>
  <c r="M82" i="1"/>
  <c r="N82" i="1"/>
  <c r="O82" i="1"/>
  <c r="S82" i="1"/>
  <c r="R82" i="1" s="1"/>
  <c r="W82" i="1" s="1"/>
  <c r="Y82" i="1" s="1"/>
  <c r="V82" i="1"/>
  <c r="U82" i="1" s="1"/>
  <c r="AC82" i="1" s="1"/>
  <c r="Z82" i="1"/>
  <c r="AD82" i="1"/>
  <c r="AF82" i="1"/>
  <c r="A83" i="1"/>
  <c r="B83" i="1"/>
  <c r="C83" i="1"/>
  <c r="D83" i="1"/>
  <c r="F83" i="1"/>
  <c r="H83" i="1"/>
  <c r="J83" i="1"/>
  <c r="K83" i="1"/>
  <c r="L83" i="1"/>
  <c r="M83" i="1"/>
  <c r="N83" i="1"/>
  <c r="O83" i="1"/>
  <c r="S83" i="1"/>
  <c r="R83" i="1" s="1"/>
  <c r="V83" i="1"/>
  <c r="AD83" i="1" s="1"/>
  <c r="Z83" i="1"/>
  <c r="AF83" i="1"/>
  <c r="AG83" i="1"/>
  <c r="A84" i="1"/>
  <c r="B84" i="1"/>
  <c r="C84" i="1"/>
  <c r="D84" i="1"/>
  <c r="F84" i="1"/>
  <c r="H84" i="1"/>
  <c r="L84" i="1"/>
  <c r="M84" i="1"/>
  <c r="N84" i="1"/>
  <c r="S84" i="1"/>
  <c r="V84" i="1"/>
  <c r="Z84" i="1"/>
  <c r="AF84" i="1"/>
  <c r="A85" i="1"/>
  <c r="B85" i="1"/>
  <c r="C85" i="1"/>
  <c r="D85" i="1"/>
  <c r="F85" i="1"/>
  <c r="H85" i="1"/>
  <c r="J85" i="1"/>
  <c r="K85" i="1"/>
  <c r="L85" i="1"/>
  <c r="M85" i="1"/>
  <c r="N85" i="1"/>
  <c r="S85" i="1"/>
  <c r="R85" i="1" s="1"/>
  <c r="U85" i="1"/>
  <c r="AC85" i="1" s="1"/>
  <c r="V85" i="1"/>
  <c r="Z85" i="1"/>
  <c r="AD85" i="1"/>
  <c r="AF85" i="1"/>
  <c r="AG85" i="1"/>
  <c r="A86" i="1"/>
  <c r="B86" i="1"/>
  <c r="C86" i="1"/>
  <c r="D86" i="1"/>
  <c r="F86" i="1"/>
  <c r="H86" i="1"/>
  <c r="J86" i="1"/>
  <c r="K86" i="1"/>
  <c r="L86" i="1"/>
  <c r="M86" i="1"/>
  <c r="N86" i="1"/>
  <c r="O86" i="1"/>
  <c r="S86" i="1"/>
  <c r="R86" i="1" s="1"/>
  <c r="W86" i="1" s="1"/>
  <c r="Y86" i="1" s="1"/>
  <c r="V86" i="1"/>
  <c r="U86" i="1" s="1"/>
  <c r="AC86" i="1" s="1"/>
  <c r="Z86" i="1"/>
  <c r="AD86" i="1"/>
  <c r="AG86" i="1"/>
  <c r="A87" i="1"/>
  <c r="B87" i="1"/>
  <c r="C87" i="1"/>
  <c r="D87" i="1"/>
  <c r="F87" i="1"/>
  <c r="H87" i="1"/>
  <c r="J87" i="1"/>
  <c r="K87" i="1"/>
  <c r="L87" i="1"/>
  <c r="M87" i="1"/>
  <c r="N87" i="1"/>
  <c r="O87" i="1"/>
  <c r="S87" i="1"/>
  <c r="R87" i="1" s="1"/>
  <c r="V87" i="1"/>
  <c r="AD87" i="1" s="1"/>
  <c r="W87" i="1"/>
  <c r="Z87" i="1"/>
  <c r="AF87" i="1"/>
  <c r="AG87" i="1"/>
  <c r="A88" i="1"/>
  <c r="B88" i="1"/>
  <c r="C88" i="1"/>
  <c r="D88" i="1"/>
  <c r="F88" i="1"/>
  <c r="H88" i="1"/>
  <c r="L88" i="1"/>
  <c r="M88" i="1"/>
  <c r="N88" i="1"/>
  <c r="O88" i="1"/>
  <c r="S88" i="1"/>
  <c r="Z88" i="1"/>
  <c r="AF88" i="1"/>
  <c r="A89" i="1"/>
  <c r="B89" i="1"/>
  <c r="C89" i="1"/>
  <c r="D89" i="1"/>
  <c r="F89" i="1"/>
  <c r="H89" i="1"/>
  <c r="J89" i="1"/>
  <c r="K89" i="1"/>
  <c r="L89" i="1"/>
  <c r="M89" i="1"/>
  <c r="N89" i="1"/>
  <c r="S89" i="1"/>
  <c r="R89" i="1" s="1"/>
  <c r="U89" i="1"/>
  <c r="AC89" i="1" s="1"/>
  <c r="V89" i="1"/>
  <c r="Z89" i="1"/>
  <c r="AD89" i="1"/>
  <c r="AF89" i="1"/>
  <c r="AG89" i="1"/>
  <c r="A90" i="1"/>
  <c r="B90" i="1"/>
  <c r="C90" i="1"/>
  <c r="D90" i="1"/>
  <c r="F90" i="1"/>
  <c r="H90" i="1"/>
  <c r="J90" i="1"/>
  <c r="K90" i="1"/>
  <c r="L90" i="1"/>
  <c r="M90" i="1"/>
  <c r="N90" i="1"/>
  <c r="O90" i="1"/>
  <c r="S90" i="1"/>
  <c r="R90" i="1" s="1"/>
  <c r="W90" i="1" s="1"/>
  <c r="Y90" i="1" s="1"/>
  <c r="U90" i="1"/>
  <c r="V90" i="1"/>
  <c r="Z90" i="1"/>
  <c r="AC90" i="1"/>
  <c r="AD90" i="1"/>
  <c r="AG90" i="1"/>
  <c r="A91" i="1"/>
  <c r="B91" i="1"/>
  <c r="C91" i="1"/>
  <c r="D91" i="1"/>
  <c r="F91" i="1"/>
  <c r="H91" i="1"/>
  <c r="J91" i="1"/>
  <c r="K91" i="1"/>
  <c r="L91" i="1"/>
  <c r="M91" i="1"/>
  <c r="N91" i="1"/>
  <c r="O91" i="1"/>
  <c r="S91" i="1"/>
  <c r="R91" i="1" s="1"/>
  <c r="V91" i="1"/>
  <c r="AD91" i="1" s="1"/>
  <c r="W91" i="1"/>
  <c r="Z91" i="1"/>
  <c r="AF91" i="1"/>
  <c r="AG91" i="1"/>
  <c r="A92" i="1"/>
  <c r="B92" i="1"/>
  <c r="C92" i="1"/>
  <c r="D92" i="1"/>
  <c r="F92" i="1"/>
  <c r="H92" i="1"/>
  <c r="L92" i="1"/>
  <c r="M92" i="1"/>
  <c r="N92" i="1"/>
  <c r="O92" i="1"/>
  <c r="S92" i="1"/>
  <c r="V92" i="1"/>
  <c r="Z92" i="1"/>
  <c r="AF92" i="1"/>
  <c r="A93" i="1"/>
  <c r="B93" i="1"/>
  <c r="C93" i="1"/>
  <c r="D93" i="1"/>
  <c r="F93" i="1"/>
  <c r="H93" i="1"/>
  <c r="J93" i="1"/>
  <c r="K93" i="1"/>
  <c r="L93" i="1"/>
  <c r="M93" i="1"/>
  <c r="N93" i="1"/>
  <c r="O93" i="1"/>
  <c r="S93" i="1"/>
  <c r="R93" i="1" s="1"/>
  <c r="U93" i="1"/>
  <c r="AC93" i="1" s="1"/>
  <c r="V93" i="1"/>
  <c r="Z93" i="1"/>
  <c r="AD93" i="1"/>
  <c r="AF93" i="1"/>
  <c r="AG93" i="1"/>
  <c r="A94" i="1"/>
  <c r="B94" i="1"/>
  <c r="C94" i="1"/>
  <c r="D94" i="1"/>
  <c r="F94" i="1"/>
  <c r="H94" i="1"/>
  <c r="J94" i="1"/>
  <c r="K94" i="1"/>
  <c r="L94" i="1"/>
  <c r="M94" i="1"/>
  <c r="N94" i="1"/>
  <c r="O94" i="1"/>
  <c r="S94" i="1"/>
  <c r="R94" i="1" s="1"/>
  <c r="U94" i="1"/>
  <c r="V94" i="1"/>
  <c r="Z94" i="1"/>
  <c r="AC94" i="1"/>
  <c r="AD94" i="1"/>
  <c r="AG94" i="1"/>
  <c r="A95" i="1"/>
  <c r="B95" i="1"/>
  <c r="C95" i="1"/>
  <c r="D95" i="1"/>
  <c r="F95" i="1"/>
  <c r="H95" i="1"/>
  <c r="J95" i="1"/>
  <c r="K95" i="1"/>
  <c r="L95" i="1"/>
  <c r="M95" i="1"/>
  <c r="N95" i="1"/>
  <c r="S95" i="1"/>
  <c r="R95" i="1" s="1"/>
  <c r="V95" i="1"/>
  <c r="AD95" i="1" s="1"/>
  <c r="W95" i="1"/>
  <c r="Z95" i="1"/>
  <c r="AF95" i="1"/>
  <c r="AG95" i="1"/>
  <c r="A96" i="1"/>
  <c r="B96" i="1"/>
  <c r="C96" i="1"/>
  <c r="D96" i="1"/>
  <c r="F96" i="1"/>
  <c r="H96" i="1"/>
  <c r="J96" i="1"/>
  <c r="L96" i="1"/>
  <c r="M96" i="1"/>
  <c r="N96" i="1"/>
  <c r="R96" i="1"/>
  <c r="S96" i="1"/>
  <c r="V96" i="1"/>
  <c r="Z96" i="1"/>
  <c r="AF96" i="1"/>
  <c r="AG96" i="1"/>
  <c r="A97" i="1"/>
  <c r="B97" i="1"/>
  <c r="C97" i="1"/>
  <c r="D97" i="1"/>
  <c r="F97" i="1"/>
  <c r="H97" i="1"/>
  <c r="J97" i="1"/>
  <c r="K97" i="1"/>
  <c r="L97" i="1"/>
  <c r="M97" i="1"/>
  <c r="N97" i="1"/>
  <c r="S97" i="1"/>
  <c r="R97" i="1" s="1"/>
  <c r="W97" i="1" s="1"/>
  <c r="U97" i="1"/>
  <c r="AC97" i="1" s="1"/>
  <c r="V97" i="1"/>
  <c r="Y97" i="1"/>
  <c r="Z97" i="1"/>
  <c r="AD97" i="1"/>
  <c r="AG97" i="1"/>
  <c r="A98" i="1"/>
  <c r="B98" i="1"/>
  <c r="C98" i="1"/>
  <c r="D98" i="1"/>
  <c r="F98" i="1"/>
  <c r="H98" i="1"/>
  <c r="J98" i="1"/>
  <c r="K98" i="1"/>
  <c r="L98" i="1"/>
  <c r="M98" i="1"/>
  <c r="N98" i="1"/>
  <c r="S98" i="1"/>
  <c r="R98" i="1" s="1"/>
  <c r="U98" i="1"/>
  <c r="V98" i="1"/>
  <c r="W98" i="1"/>
  <c r="Y98" i="1" s="1"/>
  <c r="Z98" i="1"/>
  <c r="AC98" i="1"/>
  <c r="AD98" i="1"/>
  <c r="AG98" i="1"/>
  <c r="A99" i="1"/>
  <c r="B99" i="1"/>
  <c r="C99" i="1"/>
  <c r="D99" i="1"/>
  <c r="F99" i="1"/>
  <c r="H99" i="1"/>
  <c r="J99" i="1"/>
  <c r="AG99" i="1" s="1"/>
  <c r="K99" i="1"/>
  <c r="L99" i="1"/>
  <c r="M99" i="1"/>
  <c r="N99" i="1"/>
  <c r="R99" i="1"/>
  <c r="S99" i="1"/>
  <c r="V99" i="1"/>
  <c r="Z99" i="1"/>
  <c r="AF99" i="1"/>
  <c r="A100" i="1"/>
  <c r="B100" i="1"/>
  <c r="C100" i="1"/>
  <c r="D100" i="1"/>
  <c r="F100" i="1"/>
  <c r="H100" i="1"/>
  <c r="L100" i="1"/>
  <c r="M100" i="1"/>
  <c r="N100" i="1"/>
  <c r="R100" i="1"/>
  <c r="S100" i="1"/>
  <c r="U100" i="1"/>
  <c r="AC100" i="1" s="1"/>
  <c r="V100" i="1"/>
  <c r="Z100" i="1"/>
  <c r="AF100" i="1"/>
  <c r="A101" i="1"/>
  <c r="B101" i="1"/>
  <c r="C101" i="1"/>
  <c r="D101" i="1"/>
  <c r="F101" i="1"/>
  <c r="H101" i="1"/>
  <c r="AF101" i="1" s="1"/>
  <c r="J101" i="1"/>
  <c r="K101" i="1"/>
  <c r="L101" i="1"/>
  <c r="M101" i="1"/>
  <c r="N101" i="1"/>
  <c r="O101" i="1"/>
  <c r="S101" i="1"/>
  <c r="R101" i="1" s="1"/>
  <c r="W101" i="1" s="1"/>
  <c r="U101" i="1"/>
  <c r="AC101" i="1" s="1"/>
  <c r="V101" i="1"/>
  <c r="Y101" i="1"/>
  <c r="Z101" i="1"/>
  <c r="AD101" i="1"/>
  <c r="AG101" i="1"/>
  <c r="A102" i="1"/>
  <c r="B102" i="1"/>
  <c r="C102" i="1"/>
  <c r="D102" i="1"/>
  <c r="F102" i="1"/>
  <c r="H102" i="1"/>
  <c r="J102" i="1"/>
  <c r="K102" i="1"/>
  <c r="L102" i="1"/>
  <c r="M102" i="1"/>
  <c r="N102" i="1"/>
  <c r="S102" i="1"/>
  <c r="R102" i="1" s="1"/>
  <c r="V102" i="1"/>
  <c r="U102" i="1" s="1"/>
  <c r="W102" i="1"/>
  <c r="Z102" i="1"/>
  <c r="AC102" i="1"/>
  <c r="AD102" i="1"/>
  <c r="AG102" i="1"/>
  <c r="A103" i="1"/>
  <c r="B103" i="1"/>
  <c r="C103" i="1"/>
  <c r="D103" i="1"/>
  <c r="F103" i="1"/>
  <c r="J103" i="1" s="1"/>
  <c r="AG103" i="1" s="1"/>
  <c r="H103" i="1"/>
  <c r="K103" i="1"/>
  <c r="L103" i="1"/>
  <c r="M103" i="1"/>
  <c r="N103" i="1"/>
  <c r="O103" i="1"/>
  <c r="S103" i="1"/>
  <c r="R103" i="1" s="1"/>
  <c r="V103" i="1"/>
  <c r="Z103" i="1"/>
  <c r="AF103" i="1"/>
  <c r="A104" i="1"/>
  <c r="B104" i="1"/>
  <c r="C104" i="1"/>
  <c r="D104" i="1"/>
  <c r="F104" i="1"/>
  <c r="H104" i="1"/>
  <c r="L104" i="1"/>
  <c r="M104" i="1"/>
  <c r="N104" i="1"/>
  <c r="O104" i="1"/>
  <c r="R104" i="1"/>
  <c r="S104" i="1"/>
  <c r="V104" i="1"/>
  <c r="Z104" i="1"/>
  <c r="AF104" i="1"/>
  <c r="A105" i="1"/>
  <c r="B105" i="1"/>
  <c r="C105" i="1"/>
  <c r="D105" i="1"/>
  <c r="F105" i="1"/>
  <c r="H105" i="1"/>
  <c r="J105" i="1"/>
  <c r="K105" i="1"/>
  <c r="L105" i="1"/>
  <c r="M105" i="1"/>
  <c r="N105" i="1"/>
  <c r="O105" i="1"/>
  <c r="S105" i="1"/>
  <c r="R105" i="1" s="1"/>
  <c r="W105" i="1" s="1"/>
  <c r="U105" i="1"/>
  <c r="AC105" i="1" s="1"/>
  <c r="V105" i="1"/>
  <c r="Y105" i="1"/>
  <c r="Z105" i="1"/>
  <c r="AD105" i="1"/>
  <c r="AF105" i="1"/>
  <c r="AG105" i="1"/>
  <c r="A106" i="1"/>
  <c r="B106" i="1"/>
  <c r="C106" i="1"/>
  <c r="D106" i="1"/>
  <c r="F106" i="1"/>
  <c r="H106" i="1"/>
  <c r="J106" i="1"/>
  <c r="K106" i="1"/>
  <c r="L106" i="1"/>
  <c r="M106" i="1"/>
  <c r="N106" i="1"/>
  <c r="O106" i="1"/>
  <c r="S106" i="1"/>
  <c r="R106" i="1" s="1"/>
  <c r="U106" i="1"/>
  <c r="V106" i="1"/>
  <c r="W106" i="1"/>
  <c r="Y106" i="1" s="1"/>
  <c r="Z106" i="1"/>
  <c r="AC106" i="1"/>
  <c r="AD106" i="1"/>
  <c r="AG106" i="1"/>
  <c r="A107" i="1"/>
  <c r="B107" i="1"/>
  <c r="C107" i="1"/>
  <c r="F107" i="1"/>
  <c r="H107" i="1"/>
  <c r="J107" i="1"/>
  <c r="K107" i="1"/>
  <c r="L107" i="1"/>
  <c r="M107" i="1"/>
  <c r="N107" i="1"/>
  <c r="S107" i="1"/>
  <c r="R107" i="1" s="1"/>
  <c r="U107" i="1"/>
  <c r="V107" i="1"/>
  <c r="W107" i="1"/>
  <c r="Y107" i="1" s="1"/>
  <c r="Z107" i="1"/>
  <c r="AC107" i="1"/>
  <c r="AD107" i="1"/>
  <c r="AG107" i="1"/>
  <c r="A109" i="1"/>
  <c r="B109" i="1"/>
  <c r="C109" i="1"/>
  <c r="S109" i="1"/>
  <c r="A110" i="1"/>
  <c r="B110" i="1"/>
  <c r="C110" i="1"/>
  <c r="D110" i="1"/>
  <c r="F110" i="1"/>
  <c r="H110" i="1"/>
  <c r="J110" i="1"/>
  <c r="L110" i="1"/>
  <c r="M110" i="1"/>
  <c r="N110" i="1"/>
  <c r="O110" i="1"/>
  <c r="R110" i="1"/>
  <c r="S110" i="1"/>
  <c r="U110" i="1"/>
  <c r="V110" i="1"/>
  <c r="Z110" i="1"/>
  <c r="AF110" i="1"/>
  <c r="A111" i="1"/>
  <c r="B111" i="1"/>
  <c r="C111" i="1"/>
  <c r="D111" i="1"/>
  <c r="F111" i="1"/>
  <c r="H111" i="1"/>
  <c r="J111" i="1"/>
  <c r="K111" i="1"/>
  <c r="L111" i="1"/>
  <c r="M111" i="1"/>
  <c r="N111" i="1"/>
  <c r="O111" i="1"/>
  <c r="R111" i="1"/>
  <c r="S111" i="1"/>
  <c r="U111" i="1"/>
  <c r="AC111" i="1" s="1"/>
  <c r="V111" i="1"/>
  <c r="W111" i="1" s="1"/>
  <c r="Y111" i="1"/>
  <c r="Z111" i="1"/>
  <c r="AD111" i="1"/>
  <c r="AF111" i="1"/>
  <c r="AG111" i="1"/>
  <c r="A112" i="1"/>
  <c r="B112" i="1"/>
  <c r="C112" i="1"/>
  <c r="D112" i="1"/>
  <c r="F112" i="1"/>
  <c r="H112" i="1"/>
  <c r="J112" i="1"/>
  <c r="K112" i="1"/>
  <c r="L112" i="1"/>
  <c r="M112" i="1"/>
  <c r="N112" i="1"/>
  <c r="O112" i="1"/>
  <c r="S112" i="1"/>
  <c r="R112" i="1" s="1"/>
  <c r="U112" i="1"/>
  <c r="V112" i="1"/>
  <c r="W112" i="1"/>
  <c r="Y112" i="1" s="1"/>
  <c r="Z112" i="1"/>
  <c r="AC112" i="1"/>
  <c r="AD112" i="1"/>
  <c r="AG112" i="1"/>
  <c r="A113" i="1"/>
  <c r="B113" i="1"/>
  <c r="C113" i="1"/>
  <c r="D113" i="1"/>
  <c r="F113" i="1"/>
  <c r="H113" i="1"/>
  <c r="K113" i="1"/>
  <c r="L113" i="1"/>
  <c r="M113" i="1"/>
  <c r="N113" i="1"/>
  <c r="O113" i="1"/>
  <c r="S113" i="1"/>
  <c r="V113" i="1"/>
  <c r="Z113" i="1"/>
  <c r="AF113" i="1"/>
  <c r="A114" i="1"/>
  <c r="B114" i="1"/>
  <c r="C114" i="1"/>
  <c r="D114" i="1"/>
  <c r="F114" i="1"/>
  <c r="H114" i="1"/>
  <c r="J114" i="1"/>
  <c r="AG114" i="1" s="1"/>
  <c r="L114" i="1"/>
  <c r="M114" i="1"/>
  <c r="N114" i="1"/>
  <c r="O114" i="1"/>
  <c r="R114" i="1"/>
  <c r="S114" i="1"/>
  <c r="U114" i="1"/>
  <c r="AC114" i="1" s="1"/>
  <c r="V114" i="1"/>
  <c r="Z114" i="1"/>
  <c r="AF114" i="1"/>
  <c r="A115" i="1"/>
  <c r="B115" i="1"/>
  <c r="C115" i="1"/>
  <c r="D115" i="1"/>
  <c r="F115" i="1"/>
  <c r="H115" i="1"/>
  <c r="J115" i="1"/>
  <c r="K115" i="1"/>
  <c r="L115" i="1"/>
  <c r="M115" i="1"/>
  <c r="N115" i="1"/>
  <c r="S115" i="1"/>
  <c r="R115" i="1" s="1"/>
  <c r="U115" i="1"/>
  <c r="AC115" i="1" s="1"/>
  <c r="V115" i="1"/>
  <c r="Z115" i="1"/>
  <c r="AD115" i="1"/>
  <c r="AF115" i="1"/>
  <c r="AG115" i="1"/>
  <c r="A116" i="1"/>
  <c r="B116" i="1"/>
  <c r="C116" i="1"/>
  <c r="D116" i="1"/>
  <c r="F116" i="1"/>
  <c r="H116" i="1"/>
  <c r="J116" i="1"/>
  <c r="K116" i="1"/>
  <c r="L116" i="1"/>
  <c r="M116" i="1"/>
  <c r="N116" i="1"/>
  <c r="O116" i="1"/>
  <c r="S116" i="1"/>
  <c r="R116" i="1" s="1"/>
  <c r="U116" i="1"/>
  <c r="V116" i="1"/>
  <c r="W116" i="1"/>
  <c r="Z116" i="1"/>
  <c r="AC116" i="1"/>
  <c r="AD116" i="1"/>
  <c r="AG116" i="1"/>
  <c r="A117" i="1"/>
  <c r="B117" i="1"/>
  <c r="C117" i="1"/>
  <c r="D117" i="1"/>
  <c r="F117" i="1"/>
  <c r="K117" i="1" s="1"/>
  <c r="H117" i="1"/>
  <c r="L117" i="1"/>
  <c r="M117" i="1"/>
  <c r="N117" i="1"/>
  <c r="O117" i="1"/>
  <c r="S117" i="1"/>
  <c r="R117" i="1" s="1"/>
  <c r="V117" i="1"/>
  <c r="Z117" i="1"/>
  <c r="AF117" i="1"/>
  <c r="A118" i="1"/>
  <c r="B118" i="1"/>
  <c r="C118" i="1"/>
  <c r="D118" i="1"/>
  <c r="F118" i="1"/>
  <c r="H118" i="1"/>
  <c r="J118" i="1"/>
  <c r="K118" i="1"/>
  <c r="L118" i="1"/>
  <c r="M118" i="1"/>
  <c r="N118" i="1"/>
  <c r="O118" i="1"/>
  <c r="S118" i="1"/>
  <c r="R118" i="1" s="1"/>
  <c r="U118" i="1"/>
  <c r="V118" i="1"/>
  <c r="AD118" i="1" s="1"/>
  <c r="W118" i="1"/>
  <c r="Y118" i="1" s="1"/>
  <c r="Z118" i="1"/>
  <c r="AC118" i="1"/>
  <c r="AF118" i="1"/>
  <c r="AG118" i="1"/>
  <c r="A119" i="1"/>
  <c r="B119" i="1"/>
  <c r="C119" i="1"/>
  <c r="D119" i="1"/>
  <c r="F119" i="1"/>
  <c r="H119" i="1"/>
  <c r="J119" i="1"/>
  <c r="L119" i="1"/>
  <c r="M119" i="1"/>
  <c r="N119" i="1"/>
  <c r="S119" i="1"/>
  <c r="V119" i="1"/>
  <c r="Z119" i="1"/>
  <c r="AD119" i="1"/>
  <c r="AG119" i="1"/>
  <c r="A120" i="1"/>
  <c r="B120" i="1"/>
  <c r="C120" i="1"/>
  <c r="D120" i="1"/>
  <c r="F120" i="1"/>
  <c r="H120" i="1"/>
  <c r="J120" i="1"/>
  <c r="K120" i="1"/>
  <c r="L120" i="1"/>
  <c r="M120" i="1"/>
  <c r="N120" i="1"/>
  <c r="S120" i="1"/>
  <c r="R120" i="1" s="1"/>
  <c r="U120" i="1"/>
  <c r="V120" i="1"/>
  <c r="W120" i="1"/>
  <c r="Z120" i="1"/>
  <c r="AC120" i="1"/>
  <c r="AD120" i="1"/>
  <c r="AF120" i="1"/>
  <c r="AG120" i="1"/>
  <c r="A121" i="1"/>
  <c r="B121" i="1"/>
  <c r="C121" i="1"/>
  <c r="D121" i="1"/>
  <c r="F121" i="1"/>
  <c r="H121" i="1"/>
  <c r="J121" i="1"/>
  <c r="L121" i="1"/>
  <c r="M121" i="1"/>
  <c r="N121" i="1"/>
  <c r="S121" i="1"/>
  <c r="V121" i="1"/>
  <c r="Z121" i="1"/>
  <c r="AD121" i="1"/>
  <c r="AG121" i="1"/>
  <c r="A122" i="1"/>
  <c r="B122" i="1"/>
  <c r="C122" i="1"/>
  <c r="D122" i="1"/>
  <c r="F122" i="1"/>
  <c r="H122" i="1"/>
  <c r="J122" i="1"/>
  <c r="K122" i="1"/>
  <c r="L122" i="1"/>
  <c r="M122" i="1"/>
  <c r="N122" i="1"/>
  <c r="S122" i="1"/>
  <c r="R122" i="1" s="1"/>
  <c r="U122" i="1"/>
  <c r="V122" i="1"/>
  <c r="AD122" i="1" s="1"/>
  <c r="W122" i="1"/>
  <c r="Z122" i="1"/>
  <c r="AC122" i="1"/>
  <c r="AF122" i="1"/>
  <c r="AG122" i="1"/>
  <c r="A123" i="1"/>
  <c r="B123" i="1"/>
  <c r="C123" i="1"/>
  <c r="D123" i="1"/>
  <c r="F123" i="1"/>
  <c r="H123" i="1"/>
  <c r="J123" i="1"/>
  <c r="AG123" i="1" s="1"/>
  <c r="L123" i="1"/>
  <c r="M123" i="1"/>
  <c r="N123" i="1"/>
  <c r="O123" i="1"/>
  <c r="R123" i="1"/>
  <c r="S123" i="1"/>
  <c r="V123" i="1"/>
  <c r="Z123" i="1"/>
  <c r="AD123" i="1"/>
  <c r="A124" i="1"/>
  <c r="B124" i="1"/>
  <c r="C124" i="1"/>
  <c r="D124" i="1"/>
  <c r="F124" i="1"/>
  <c r="H124" i="1"/>
  <c r="J124" i="1"/>
  <c r="K124" i="1"/>
  <c r="L124" i="1"/>
  <c r="M124" i="1"/>
  <c r="N124" i="1"/>
  <c r="S124" i="1"/>
  <c r="R124" i="1" s="1"/>
  <c r="U124" i="1"/>
  <c r="V124" i="1"/>
  <c r="W124" i="1"/>
  <c r="Z124" i="1"/>
  <c r="AC124" i="1"/>
  <c r="AD124" i="1"/>
  <c r="AF124" i="1"/>
  <c r="AG124" i="1"/>
  <c r="A125" i="1"/>
  <c r="B125" i="1"/>
  <c r="C125" i="1"/>
  <c r="D125" i="1"/>
  <c r="F125" i="1"/>
  <c r="H125" i="1"/>
  <c r="J125" i="1"/>
  <c r="AG125" i="1" s="1"/>
  <c r="L125" i="1"/>
  <c r="M125" i="1"/>
  <c r="N125" i="1"/>
  <c r="O125" i="1"/>
  <c r="R125" i="1"/>
  <c r="S125" i="1"/>
  <c r="V125" i="1"/>
  <c r="Z125" i="1"/>
  <c r="AD125" i="1"/>
  <c r="A126" i="1"/>
  <c r="B126" i="1"/>
  <c r="C126" i="1"/>
  <c r="D126" i="1"/>
  <c r="F126" i="1"/>
  <c r="H126" i="1"/>
  <c r="J126" i="1"/>
  <c r="K126" i="1"/>
  <c r="L126" i="1"/>
  <c r="M126" i="1"/>
  <c r="N126" i="1"/>
  <c r="O126" i="1"/>
  <c r="S126" i="1"/>
  <c r="R126" i="1" s="1"/>
  <c r="U126" i="1"/>
  <c r="AC126" i="1" s="1"/>
  <c r="V126" i="1"/>
  <c r="AD126" i="1" s="1"/>
  <c r="Z126" i="1"/>
  <c r="AF126" i="1"/>
  <c r="AG126" i="1"/>
  <c r="S128" i="1"/>
  <c r="Q129" i="1"/>
  <c r="S133" i="1"/>
  <c r="AF125" i="1" l="1"/>
  <c r="AF121" i="1"/>
  <c r="Y116" i="1"/>
  <c r="W94" i="1"/>
  <c r="K125" i="1"/>
  <c r="AF123" i="1"/>
  <c r="K121" i="1"/>
  <c r="K119" i="1"/>
  <c r="N109" i="1"/>
  <c r="J113" i="1"/>
  <c r="AG113" i="1" s="1"/>
  <c r="AF119" i="1"/>
  <c r="AC110" i="1"/>
  <c r="W126" i="1"/>
  <c r="U125" i="1"/>
  <c r="AC125" i="1" s="1"/>
  <c r="W125" i="1"/>
  <c r="K123" i="1"/>
  <c r="R121" i="1"/>
  <c r="R119" i="1"/>
  <c r="W117" i="1"/>
  <c r="AF116" i="1"/>
  <c r="R113" i="1"/>
  <c r="AD99" i="1"/>
  <c r="U99" i="1"/>
  <c r="AC99" i="1" s="1"/>
  <c r="W99" i="1"/>
  <c r="K92" i="1"/>
  <c r="J92" i="1"/>
  <c r="AG92" i="1" s="1"/>
  <c r="R92" i="1"/>
  <c r="N77" i="1"/>
  <c r="Y124" i="1"/>
  <c r="W123" i="1"/>
  <c r="U123" i="1"/>
  <c r="AC123" i="1" s="1"/>
  <c r="Y122" i="1"/>
  <c r="U121" i="1"/>
  <c r="AC121" i="1" s="1"/>
  <c r="W121" i="1"/>
  <c r="Y120" i="1"/>
  <c r="U119" i="1"/>
  <c r="AC119" i="1" s="1"/>
  <c r="J117" i="1"/>
  <c r="AG117" i="1" s="1"/>
  <c r="W115" i="1"/>
  <c r="AG110" i="1"/>
  <c r="W103" i="1"/>
  <c r="Y102" i="1"/>
  <c r="Y95" i="1"/>
  <c r="AF94" i="1"/>
  <c r="K88" i="1"/>
  <c r="W85" i="1"/>
  <c r="U81" i="1"/>
  <c r="AC81" i="1" s="1"/>
  <c r="W81" i="1"/>
  <c r="AD81" i="1"/>
  <c r="Y78" i="1"/>
  <c r="Y60" i="1"/>
  <c r="W50" i="1"/>
  <c r="AD113" i="1"/>
  <c r="U113" i="1"/>
  <c r="AC113" i="1" s="1"/>
  <c r="AF106" i="1"/>
  <c r="W104" i="1"/>
  <c r="AD104" i="1"/>
  <c r="K104" i="1"/>
  <c r="AF98" i="1"/>
  <c r="AF97" i="1"/>
  <c r="W93" i="1"/>
  <c r="Y91" i="1"/>
  <c r="AF90" i="1"/>
  <c r="R88" i="1"/>
  <c r="Y87" i="1"/>
  <c r="AD84" i="1"/>
  <c r="U84" i="1"/>
  <c r="AC84" i="1" s="1"/>
  <c r="K84" i="1"/>
  <c r="K74" i="1"/>
  <c r="R74" i="1"/>
  <c r="J74" i="1"/>
  <c r="AG74" i="1" s="1"/>
  <c r="Y71" i="1"/>
  <c r="W69" i="1"/>
  <c r="W59" i="1"/>
  <c r="AF112" i="1"/>
  <c r="AF107" i="1"/>
  <c r="U104" i="1"/>
  <c r="AC104" i="1" s="1"/>
  <c r="J104" i="1"/>
  <c r="AG104" i="1" s="1"/>
  <c r="K100" i="1"/>
  <c r="W89" i="1"/>
  <c r="J88" i="1"/>
  <c r="AG88" i="1" s="1"/>
  <c r="W83" i="1"/>
  <c r="W79" i="1"/>
  <c r="U79" i="1"/>
  <c r="AC79" i="1" s="1"/>
  <c r="AF66" i="1"/>
  <c r="K52" i="1"/>
  <c r="U52" i="1"/>
  <c r="AC52" i="1" s="1"/>
  <c r="J52" i="1"/>
  <c r="AG52" i="1" s="1"/>
  <c r="AD117" i="1"/>
  <c r="U117" i="1"/>
  <c r="AC117" i="1" s="1"/>
  <c r="W114" i="1"/>
  <c r="AD114" i="1"/>
  <c r="K114" i="1"/>
  <c r="W110" i="1"/>
  <c r="AD110" i="1"/>
  <c r="K110" i="1"/>
  <c r="K109" i="1" s="1"/>
  <c r="F109" i="1"/>
  <c r="AD103" i="1"/>
  <c r="U103" i="1"/>
  <c r="AC103" i="1" s="1"/>
  <c r="AF102" i="1"/>
  <c r="W100" i="1"/>
  <c r="AD100" i="1"/>
  <c r="J100" i="1"/>
  <c r="AG100" i="1" s="1"/>
  <c r="W96" i="1"/>
  <c r="AD96" i="1"/>
  <c r="U96" i="1"/>
  <c r="AC96" i="1" s="1"/>
  <c r="K96" i="1"/>
  <c r="W92" i="1"/>
  <c r="AD92" i="1"/>
  <c r="U92" i="1"/>
  <c r="AC92" i="1" s="1"/>
  <c r="AF86" i="1"/>
  <c r="R84" i="1"/>
  <c r="J84" i="1"/>
  <c r="AG84" i="1" s="1"/>
  <c r="U72" i="1"/>
  <c r="AC72" i="1" s="1"/>
  <c r="W72" i="1"/>
  <c r="AD72" i="1"/>
  <c r="U68" i="1"/>
  <c r="AC68" i="1" s="1"/>
  <c r="AD68" i="1"/>
  <c r="W61" i="1"/>
  <c r="AD61" i="1"/>
  <c r="U61" i="1"/>
  <c r="AC61" i="1" s="1"/>
  <c r="N48" i="1"/>
  <c r="J48" i="1"/>
  <c r="AG49" i="1"/>
  <c r="K70" i="1"/>
  <c r="R70" i="1"/>
  <c r="K66" i="1"/>
  <c r="J66" i="1"/>
  <c r="AG66" i="1" s="1"/>
  <c r="R66" i="1"/>
  <c r="AD60" i="1"/>
  <c r="U60" i="1"/>
  <c r="AC60" i="1" s="1"/>
  <c r="AF59" i="1"/>
  <c r="K56" i="1"/>
  <c r="U56" i="1"/>
  <c r="AC56" i="1" s="1"/>
  <c r="R52" i="1"/>
  <c r="AF42" i="1"/>
  <c r="U95" i="1"/>
  <c r="AC95" i="1" s="1"/>
  <c r="U91" i="1"/>
  <c r="AC91" i="1" s="1"/>
  <c r="U87" i="1"/>
  <c r="AC87" i="1" s="1"/>
  <c r="U83" i="1"/>
  <c r="AC83" i="1" s="1"/>
  <c r="K79" i="1"/>
  <c r="U78" i="1"/>
  <c r="W74" i="1"/>
  <c r="W73" i="1"/>
  <c r="J72" i="1"/>
  <c r="AG72" i="1" s="1"/>
  <c r="U70" i="1"/>
  <c r="AC70" i="1" s="1"/>
  <c r="J70" i="1"/>
  <c r="AG70" i="1" s="1"/>
  <c r="J69" i="1"/>
  <c r="AG69" i="1" s="1"/>
  <c r="R68" i="1"/>
  <c r="AD65" i="1"/>
  <c r="W65" i="1"/>
  <c r="F48" i="1"/>
  <c r="AF37" i="1"/>
  <c r="AF81" i="1"/>
  <c r="J77" i="1"/>
  <c r="F77" i="1"/>
  <c r="R77" i="1" s="1"/>
  <c r="U74" i="1"/>
  <c r="AC74" i="1" s="1"/>
  <c r="AF72" i="1"/>
  <c r="U66" i="1"/>
  <c r="AC66" i="1" s="1"/>
  <c r="N64" i="1"/>
  <c r="R56" i="1"/>
  <c r="J56" i="1"/>
  <c r="AG56" i="1" s="1"/>
  <c r="J55" i="1"/>
  <c r="AG55" i="1" s="1"/>
  <c r="R55" i="1"/>
  <c r="J51" i="1"/>
  <c r="AG51" i="1" s="1"/>
  <c r="R51" i="1"/>
  <c r="W70" i="1"/>
  <c r="AF68" i="1"/>
  <c r="W66" i="1"/>
  <c r="AF55" i="1"/>
  <c r="W53" i="1"/>
  <c r="AD51" i="1"/>
  <c r="AF51" i="1"/>
  <c r="K46" i="1"/>
  <c r="K44" i="1" s="1"/>
  <c r="J46" i="1"/>
  <c r="AG46" i="1" s="1"/>
  <c r="R41" i="1"/>
  <c r="R34" i="1"/>
  <c r="F30" i="1"/>
  <c r="AF27" i="1"/>
  <c r="AF16" i="1"/>
  <c r="K57" i="1"/>
  <c r="K53" i="1"/>
  <c r="K48" i="1" s="1"/>
  <c r="U51" i="1"/>
  <c r="AC51" i="1" s="1"/>
  <c r="U49" i="1"/>
  <c r="R48" i="1"/>
  <c r="Y38" i="1"/>
  <c r="N30" i="1"/>
  <c r="J34" i="1"/>
  <c r="AG34" i="1" s="1"/>
  <c r="K34" i="1"/>
  <c r="AF20" i="1"/>
  <c r="AF19" i="1"/>
  <c r="F64" i="1"/>
  <c r="K61" i="1"/>
  <c r="R57" i="1"/>
  <c r="R49" i="1"/>
  <c r="K39" i="1"/>
  <c r="AF32" i="1"/>
  <c r="J15" i="1"/>
  <c r="AF28" i="1"/>
  <c r="F15" i="1"/>
  <c r="J44" i="1"/>
  <c r="F44" i="1"/>
  <c r="K35" i="1"/>
  <c r="R35" i="1"/>
  <c r="AF33" i="1"/>
  <c r="K26" i="1"/>
  <c r="AF24" i="1"/>
  <c r="K21" i="1"/>
  <c r="K17" i="1"/>
  <c r="K15" i="1" s="1"/>
  <c r="J30" i="1"/>
  <c r="K22" i="1"/>
  <c r="K18" i="1"/>
  <c r="N15" i="1"/>
  <c r="AF34" i="1"/>
  <c r="K32" i="1"/>
  <c r="K31" i="1"/>
  <c r="AF25" i="1"/>
  <c r="Y70" i="1" l="1"/>
  <c r="Y74" i="1"/>
  <c r="Y96" i="1"/>
  <c r="R109" i="1"/>
  <c r="F128" i="1"/>
  <c r="Y110" i="1"/>
  <c r="Y114" i="1"/>
  <c r="Y79" i="1"/>
  <c r="Y104" i="1"/>
  <c r="Y99" i="1"/>
  <c r="W56" i="1"/>
  <c r="R44" i="1"/>
  <c r="G64" i="1"/>
  <c r="R64" i="1"/>
  <c r="Y66" i="1"/>
  <c r="W51" i="1"/>
  <c r="AC78" i="1"/>
  <c r="K64" i="1"/>
  <c r="K128" i="1" s="1"/>
  <c r="Y61" i="1"/>
  <c r="Y83" i="1"/>
  <c r="Y89" i="1"/>
  <c r="Y69" i="1"/>
  <c r="W77" i="1"/>
  <c r="W84" i="1"/>
  <c r="Y115" i="1"/>
  <c r="Y125" i="1"/>
  <c r="U109" i="1"/>
  <c r="N128" i="1"/>
  <c r="AG128" i="1"/>
  <c r="Y53" i="1"/>
  <c r="K77" i="1"/>
  <c r="W52" i="1"/>
  <c r="Y72" i="1"/>
  <c r="Y93" i="1"/>
  <c r="Y81" i="1"/>
  <c r="Y85" i="1"/>
  <c r="J109" i="1"/>
  <c r="Y121" i="1"/>
  <c r="G15" i="1"/>
  <c r="G77" i="1"/>
  <c r="R15" i="1"/>
  <c r="W57" i="1"/>
  <c r="J64" i="1"/>
  <c r="W49" i="1"/>
  <c r="K30" i="1"/>
  <c r="AC49" i="1"/>
  <c r="R30" i="1"/>
  <c r="G30" i="1"/>
  <c r="Y65" i="1"/>
  <c r="Y73" i="1"/>
  <c r="W68" i="1"/>
  <c r="Y92" i="1"/>
  <c r="Y100" i="1"/>
  <c r="Y59" i="1"/>
  <c r="Y50" i="1"/>
  <c r="Y103" i="1"/>
  <c r="W119" i="1"/>
  <c r="Y123" i="1"/>
  <c r="W113" i="1"/>
  <c r="Y117" i="1"/>
  <c r="Y126" i="1"/>
  <c r="Y94" i="1"/>
  <c r="Y52" i="1" l="1"/>
  <c r="Y84" i="1"/>
  <c r="G23" i="1"/>
  <c r="G27" i="1"/>
  <c r="G28" i="1"/>
  <c r="G25" i="1"/>
  <c r="G37" i="1"/>
  <c r="G42" i="1"/>
  <c r="G45" i="1"/>
  <c r="G58" i="1"/>
  <c r="G59" i="1"/>
  <c r="G60" i="1"/>
  <c r="G16" i="1"/>
  <c r="G38" i="1"/>
  <c r="G50" i="1"/>
  <c r="G24" i="1"/>
  <c r="G54" i="1"/>
  <c r="G67" i="1"/>
  <c r="G71" i="1"/>
  <c r="G20" i="1"/>
  <c r="G33" i="1"/>
  <c r="G75" i="1"/>
  <c r="G78" i="1"/>
  <c r="G85" i="1"/>
  <c r="G89" i="1"/>
  <c r="G93" i="1"/>
  <c r="G97" i="1"/>
  <c r="G101" i="1"/>
  <c r="G105" i="1"/>
  <c r="G115" i="1"/>
  <c r="G65" i="1"/>
  <c r="G86" i="1"/>
  <c r="G90" i="1"/>
  <c r="G94" i="1"/>
  <c r="G72" i="1"/>
  <c r="G73" i="1"/>
  <c r="G87" i="1"/>
  <c r="G91" i="1"/>
  <c r="G107" i="1"/>
  <c r="G112" i="1"/>
  <c r="G95" i="1"/>
  <c r="G98" i="1"/>
  <c r="G99" i="1"/>
  <c r="G106" i="1"/>
  <c r="G80" i="1"/>
  <c r="G81" i="1"/>
  <c r="G103" i="1"/>
  <c r="G116" i="1"/>
  <c r="G62" i="1"/>
  <c r="G69" i="1"/>
  <c r="G82" i="1"/>
  <c r="G83" i="1"/>
  <c r="G118" i="1"/>
  <c r="G126" i="1"/>
  <c r="G102" i="1"/>
  <c r="G120" i="1"/>
  <c r="G122" i="1"/>
  <c r="G124" i="1"/>
  <c r="G119" i="1"/>
  <c r="G117" i="1"/>
  <c r="G79" i="1"/>
  <c r="G41" i="1"/>
  <c r="G34" i="1"/>
  <c r="G39" i="1"/>
  <c r="G21" i="1"/>
  <c r="G53" i="1"/>
  <c r="G19" i="1"/>
  <c r="G22" i="1"/>
  <c r="G31" i="1"/>
  <c r="G57" i="1"/>
  <c r="G92" i="1"/>
  <c r="G104" i="1"/>
  <c r="G84" i="1"/>
  <c r="X77" i="1"/>
  <c r="G100" i="1"/>
  <c r="G52" i="1"/>
  <c r="G114" i="1"/>
  <c r="G110" i="1"/>
  <c r="G66" i="1"/>
  <c r="G56" i="1"/>
  <c r="G51" i="1"/>
  <c r="G49" i="1"/>
  <c r="G26" i="1"/>
  <c r="G36" i="1"/>
  <c r="G125" i="1"/>
  <c r="G121" i="1"/>
  <c r="G111" i="1"/>
  <c r="G96" i="1"/>
  <c r="G70" i="1"/>
  <c r="G68" i="1"/>
  <c r="G55" i="1"/>
  <c r="G46" i="1"/>
  <c r="G17" i="1"/>
  <c r="G61" i="1"/>
  <c r="G32" i="1"/>
  <c r="G35" i="1"/>
  <c r="G113" i="1"/>
  <c r="G123" i="1"/>
  <c r="G88" i="1"/>
  <c r="G74" i="1"/>
  <c r="G18" i="1"/>
  <c r="G48" i="1"/>
  <c r="Y113" i="1"/>
  <c r="Y57" i="1"/>
  <c r="G44" i="1"/>
  <c r="Y68" i="1"/>
  <c r="X68" i="1"/>
  <c r="Y49" i="1"/>
  <c r="X56" i="1"/>
  <c r="Y56" i="1"/>
  <c r="Y119" i="1"/>
  <c r="X119" i="1"/>
  <c r="J128" i="1"/>
  <c r="L133" i="1" s="1"/>
  <c r="V109" i="1"/>
  <c r="Y51" i="1"/>
  <c r="X51" i="1"/>
  <c r="Y109" i="1"/>
  <c r="G109" i="1"/>
  <c r="I57" i="1" l="1"/>
  <c r="T57" i="1"/>
  <c r="I17" i="1"/>
  <c r="T17" i="1"/>
  <c r="I70" i="1"/>
  <c r="T70" i="1"/>
  <c r="X70" i="1"/>
  <c r="T125" i="1"/>
  <c r="I125" i="1"/>
  <c r="X125" i="1"/>
  <c r="I51" i="1"/>
  <c r="T51" i="1"/>
  <c r="I114" i="1"/>
  <c r="T114" i="1"/>
  <c r="X114" i="1"/>
  <c r="I84" i="1"/>
  <c r="T84" i="1"/>
  <c r="T31" i="1"/>
  <c r="I31" i="1"/>
  <c r="I21" i="1"/>
  <c r="T21" i="1"/>
  <c r="I79" i="1"/>
  <c r="T79" i="1"/>
  <c r="X79" i="1"/>
  <c r="I122" i="1"/>
  <c r="X122" i="1"/>
  <c r="T122" i="1"/>
  <c r="I118" i="1"/>
  <c r="X118" i="1"/>
  <c r="T118" i="1"/>
  <c r="I62" i="1"/>
  <c r="T62" i="1"/>
  <c r="I80" i="1"/>
  <c r="T80" i="1"/>
  <c r="X80" i="1"/>
  <c r="I95" i="1"/>
  <c r="T95" i="1"/>
  <c r="X95" i="1"/>
  <c r="X87" i="1"/>
  <c r="T87" i="1"/>
  <c r="I87" i="1"/>
  <c r="X90" i="1"/>
  <c r="T90" i="1"/>
  <c r="I90" i="1"/>
  <c r="I105" i="1"/>
  <c r="X105" i="1"/>
  <c r="T105" i="1"/>
  <c r="I89" i="1"/>
  <c r="T89" i="1"/>
  <c r="X89" i="1"/>
  <c r="I33" i="1"/>
  <c r="T33" i="1"/>
  <c r="I54" i="1"/>
  <c r="T54" i="1"/>
  <c r="I16" i="1"/>
  <c r="T16" i="1"/>
  <c r="I45" i="1"/>
  <c r="T45" i="1"/>
  <c r="T28" i="1"/>
  <c r="I28" i="1"/>
  <c r="X84" i="1"/>
  <c r="T123" i="1"/>
  <c r="I123" i="1"/>
  <c r="X123" i="1"/>
  <c r="I68" i="1"/>
  <c r="T68" i="1"/>
  <c r="I49" i="1"/>
  <c r="T49" i="1"/>
  <c r="I126" i="1"/>
  <c r="T126" i="1"/>
  <c r="X126" i="1"/>
  <c r="T81" i="1"/>
  <c r="I81" i="1"/>
  <c r="X81" i="1"/>
  <c r="I91" i="1"/>
  <c r="X91" i="1"/>
  <c r="T91" i="1"/>
  <c r="I115" i="1"/>
  <c r="T115" i="1"/>
  <c r="X115" i="1"/>
  <c r="T75" i="1"/>
  <c r="X75" i="1"/>
  <c r="I75" i="1"/>
  <c r="I38" i="1"/>
  <c r="X38" i="1"/>
  <c r="T38" i="1"/>
  <c r="I18" i="1"/>
  <c r="T18" i="1"/>
  <c r="X49" i="1"/>
  <c r="I74" i="1"/>
  <c r="X74" i="1"/>
  <c r="T74" i="1"/>
  <c r="I35" i="1"/>
  <c r="T35" i="1"/>
  <c r="T46" i="1"/>
  <c r="I46" i="1"/>
  <c r="I96" i="1"/>
  <c r="T96" i="1"/>
  <c r="X96" i="1"/>
  <c r="T36" i="1"/>
  <c r="I36" i="1"/>
  <c r="I56" i="1"/>
  <c r="T56" i="1"/>
  <c r="I52" i="1"/>
  <c r="T52" i="1"/>
  <c r="I104" i="1"/>
  <c r="T104" i="1"/>
  <c r="X104" i="1"/>
  <c r="I22" i="1"/>
  <c r="T22" i="1"/>
  <c r="I39" i="1"/>
  <c r="T39" i="1"/>
  <c r="T117" i="1"/>
  <c r="I117" i="1"/>
  <c r="X117" i="1"/>
  <c r="I120" i="1"/>
  <c r="X120" i="1"/>
  <c r="T120" i="1"/>
  <c r="I83" i="1"/>
  <c r="T83" i="1"/>
  <c r="X83" i="1"/>
  <c r="T116" i="1"/>
  <c r="X116" i="1"/>
  <c r="I116" i="1"/>
  <c r="T106" i="1"/>
  <c r="X106" i="1"/>
  <c r="I106" i="1"/>
  <c r="I112" i="1"/>
  <c r="T112" i="1"/>
  <c r="X112" i="1"/>
  <c r="I73" i="1"/>
  <c r="T73" i="1"/>
  <c r="X73" i="1"/>
  <c r="T86" i="1"/>
  <c r="X86" i="1"/>
  <c r="I86" i="1"/>
  <c r="X101" i="1"/>
  <c r="T101" i="1"/>
  <c r="I101" i="1"/>
  <c r="I85" i="1"/>
  <c r="T85" i="1"/>
  <c r="X85" i="1"/>
  <c r="I20" i="1"/>
  <c r="T20" i="1"/>
  <c r="T24" i="1"/>
  <c r="I24" i="1"/>
  <c r="I60" i="1"/>
  <c r="X60" i="1"/>
  <c r="T60" i="1"/>
  <c r="T42" i="1"/>
  <c r="T41" i="1" s="1"/>
  <c r="I42" i="1"/>
  <c r="I41" i="1" s="1"/>
  <c r="H41" i="1" s="1"/>
  <c r="T27" i="1"/>
  <c r="I27" i="1"/>
  <c r="W109" i="1"/>
  <c r="X109" i="1"/>
  <c r="I61" i="1"/>
  <c r="T61" i="1"/>
  <c r="X61" i="1"/>
  <c r="I121" i="1"/>
  <c r="T121" i="1"/>
  <c r="X121" i="1"/>
  <c r="I110" i="1"/>
  <c r="T110" i="1"/>
  <c r="X110" i="1"/>
  <c r="I53" i="1"/>
  <c r="T53" i="1"/>
  <c r="X53" i="1"/>
  <c r="I124" i="1"/>
  <c r="X124" i="1"/>
  <c r="T124" i="1"/>
  <c r="I69" i="1"/>
  <c r="T69" i="1"/>
  <c r="X69" i="1"/>
  <c r="T98" i="1"/>
  <c r="X98" i="1"/>
  <c r="I98" i="1"/>
  <c r="T94" i="1"/>
  <c r="I94" i="1"/>
  <c r="X94" i="1"/>
  <c r="I93" i="1"/>
  <c r="T93" i="1"/>
  <c r="X93" i="1"/>
  <c r="I67" i="1"/>
  <c r="T67" i="1"/>
  <c r="T58" i="1"/>
  <c r="X58" i="1"/>
  <c r="I58" i="1"/>
  <c r="T25" i="1"/>
  <c r="I25" i="1"/>
  <c r="I113" i="1"/>
  <c r="T113" i="1"/>
  <c r="G128" i="1"/>
  <c r="X57" i="1"/>
  <c r="X113" i="1"/>
  <c r="I88" i="1"/>
  <c r="T88" i="1"/>
  <c r="T32" i="1"/>
  <c r="I32" i="1"/>
  <c r="I55" i="1"/>
  <c r="T55" i="1"/>
  <c r="X111" i="1"/>
  <c r="T111" i="1"/>
  <c r="I111" i="1"/>
  <c r="I26" i="1"/>
  <c r="T26" i="1"/>
  <c r="I66" i="1"/>
  <c r="X66" i="1"/>
  <c r="T66" i="1"/>
  <c r="I100" i="1"/>
  <c r="T100" i="1"/>
  <c r="X100" i="1"/>
  <c r="I92" i="1"/>
  <c r="X92" i="1"/>
  <c r="T92" i="1"/>
  <c r="T19" i="1"/>
  <c r="I19" i="1"/>
  <c r="I34" i="1"/>
  <c r="T34" i="1"/>
  <c r="I119" i="1"/>
  <c r="T119" i="1"/>
  <c r="T102" i="1"/>
  <c r="X102" i="1"/>
  <c r="I102" i="1"/>
  <c r="I82" i="1"/>
  <c r="T82" i="1"/>
  <c r="X82" i="1"/>
  <c r="I103" i="1"/>
  <c r="T103" i="1"/>
  <c r="X103" i="1"/>
  <c r="I99" i="1"/>
  <c r="T99" i="1"/>
  <c r="X99" i="1"/>
  <c r="X107" i="1"/>
  <c r="I107" i="1"/>
  <c r="T107" i="1"/>
  <c r="I72" i="1"/>
  <c r="T72" i="1"/>
  <c r="X72" i="1"/>
  <c r="I65" i="1"/>
  <c r="T65" i="1"/>
  <c r="X65" i="1"/>
  <c r="X97" i="1"/>
  <c r="T97" i="1"/>
  <c r="I97" i="1"/>
  <c r="I78" i="1"/>
  <c r="X78" i="1"/>
  <c r="T78" i="1"/>
  <c r="I71" i="1"/>
  <c r="T71" i="1"/>
  <c r="X71" i="1"/>
  <c r="I50" i="1"/>
  <c r="T50" i="1"/>
  <c r="X50" i="1"/>
  <c r="T59" i="1"/>
  <c r="I59" i="1"/>
  <c r="X59" i="1"/>
  <c r="T37" i="1"/>
  <c r="I37" i="1"/>
  <c r="I23" i="1"/>
  <c r="T23" i="1"/>
  <c r="X52" i="1"/>
  <c r="I77" i="1" l="1"/>
  <c r="H77" i="1" s="1"/>
  <c r="I109" i="1"/>
  <c r="I48" i="1"/>
  <c r="H48" i="1" s="1"/>
  <c r="I15" i="1"/>
  <c r="H15" i="1" s="1"/>
  <c r="I30" i="1"/>
  <c r="H30" i="1" s="1"/>
  <c r="T48" i="1"/>
  <c r="T15" i="1"/>
  <c r="T64" i="1"/>
  <c r="T44" i="1"/>
  <c r="T30" i="1"/>
  <c r="T109" i="1"/>
  <c r="T77" i="1"/>
  <c r="I64" i="1"/>
  <c r="H64" i="1" s="1"/>
  <c r="I44" i="1"/>
  <c r="H44" i="1" s="1"/>
  <c r="T128" i="1" l="1"/>
  <c r="R128" i="1" s="1"/>
  <c r="I128" i="1"/>
  <c r="H109" i="1"/>
  <c r="H128" i="1" l="1"/>
  <c r="J133" i="1" s="1"/>
  <c r="K133" i="1"/>
  <c r="O124" i="1"/>
  <c r="O122" i="1"/>
  <c r="O121" i="1"/>
  <c r="O120" i="1"/>
  <c r="O119" i="1"/>
  <c r="O115" i="1"/>
  <c r="O107" i="1"/>
  <c r="O100" i="1"/>
  <c r="O98" i="1"/>
  <c r="O97" i="1"/>
  <c r="O96" i="1"/>
  <c r="O95" i="1"/>
  <c r="O89" i="1"/>
  <c r="O85" i="1"/>
  <c r="O84" i="1"/>
  <c r="O73" i="1"/>
  <c r="O72" i="1"/>
  <c r="O70" i="1"/>
  <c r="O58" i="1"/>
  <c r="O56" i="1"/>
  <c r="O55" i="1"/>
  <c r="O53" i="1"/>
  <c r="O48" i="1" s="1"/>
  <c r="O37" i="1"/>
  <c r="O36" i="1"/>
  <c r="O34" i="1"/>
  <c r="O33" i="1"/>
  <c r="O32" i="1"/>
  <c r="O31" i="1"/>
  <c r="O30" i="1" s="1"/>
  <c r="O28" i="1"/>
  <c r="O27" i="1"/>
  <c r="O26" i="1"/>
  <c r="O25" i="1"/>
  <c r="O24" i="1"/>
  <c r="O22" i="1"/>
  <c r="O21" i="1"/>
  <c r="O20" i="1"/>
  <c r="O17" i="1"/>
  <c r="O16" i="1"/>
  <c r="O109" i="1" l="1"/>
  <c r="O102" i="1"/>
  <c r="O99" i="1"/>
  <c r="O15" i="1"/>
  <c r="O64" i="1"/>
  <c r="O77" i="1"/>
  <c r="O128" i="1" s="1"/>
  <c r="P94" i="1" l="1"/>
  <c r="Q94" i="1" s="1"/>
  <c r="P107" i="1" l="1"/>
  <c r="Q107" i="1" s="1"/>
  <c r="P62" i="1" l="1"/>
  <c r="Q62" i="1" s="1"/>
  <c r="P86" i="1" l="1"/>
  <c r="Q86" i="1" s="1"/>
  <c r="P114" i="1" l="1"/>
  <c r="Q114" i="1" s="1"/>
  <c r="P113" i="1"/>
  <c r="Q113" i="1" s="1"/>
  <c r="P112" i="1"/>
  <c r="Q112" i="1" s="1"/>
  <c r="P83" i="1"/>
  <c r="Q83" i="1" s="1"/>
  <c r="P82" i="1"/>
  <c r="Q82" i="1" s="1"/>
  <c r="P38" i="1"/>
  <c r="Q38" i="1" s="1"/>
  <c r="P52" i="1"/>
  <c r="Q52" i="1" s="1"/>
  <c r="P111" i="1"/>
  <c r="Q111" i="1" s="1"/>
  <c r="P106" i="1" l="1"/>
  <c r="Q106" i="1" s="1"/>
  <c r="P104" i="1"/>
  <c r="Q104" i="1" s="1"/>
  <c r="P61" i="1"/>
  <c r="Q61" i="1" s="1"/>
  <c r="P103" i="1" l="1"/>
  <c r="Q103" i="1" s="1"/>
  <c r="P120" i="1"/>
  <c r="Q120" i="1" s="1"/>
  <c r="P116" i="1"/>
  <c r="Q116" i="1" s="1"/>
  <c r="P51" i="1"/>
  <c r="Q51" i="1" s="1"/>
  <c r="P66" i="1"/>
  <c r="Q66" i="1" s="1"/>
  <c r="P93" i="1"/>
  <c r="Q93" i="1" s="1"/>
  <c r="P57" i="1"/>
  <c r="Q57" i="1" s="1"/>
  <c r="P110" i="1"/>
  <c r="P65" i="1"/>
  <c r="P78" i="1"/>
  <c r="P126" i="1"/>
  <c r="Q126" i="1" s="1"/>
  <c r="P49" i="1"/>
  <c r="P75" i="1"/>
  <c r="Q75" i="1" s="1"/>
  <c r="P125" i="1"/>
  <c r="Q125" i="1" s="1"/>
  <c r="V67" i="1"/>
  <c r="Q49" i="1" l="1"/>
  <c r="Q110" i="1"/>
  <c r="Q65" i="1"/>
  <c r="U67" i="1"/>
  <c r="W67" i="1"/>
  <c r="AD67" i="1"/>
  <c r="Q78" i="1"/>
  <c r="P60" i="1"/>
  <c r="Q60" i="1" s="1"/>
  <c r="P124" i="1"/>
  <c r="Q124" i="1" s="1"/>
  <c r="P74" i="1"/>
  <c r="Q74" i="1" s="1"/>
  <c r="P101" i="1"/>
  <c r="Q101" i="1" s="1"/>
  <c r="P102" i="1"/>
  <c r="Q102" i="1" s="1"/>
  <c r="P123" i="1"/>
  <c r="Q123" i="1" s="1"/>
  <c r="P121" i="1"/>
  <c r="Q121" i="1" s="1"/>
  <c r="P100" i="1"/>
  <c r="Q100" i="1" s="1"/>
  <c r="P98" i="1"/>
  <c r="Q98" i="1" s="1"/>
  <c r="P122" i="1"/>
  <c r="Q122" i="1" s="1"/>
  <c r="P73" i="1"/>
  <c r="Q73" i="1" s="1"/>
  <c r="P72" i="1"/>
  <c r="Q72" i="1" s="1"/>
  <c r="P96" i="1"/>
  <c r="Q96" i="1" s="1"/>
  <c r="P119" i="1"/>
  <c r="Q119" i="1" s="1"/>
  <c r="P58" i="1"/>
  <c r="Q58" i="1" s="1"/>
  <c r="P95" i="1"/>
  <c r="Q95" i="1" s="1"/>
  <c r="P97" i="1"/>
  <c r="Q97" i="1" s="1"/>
  <c r="P92" i="1"/>
  <c r="Q92" i="1" s="1"/>
  <c r="P71" i="1"/>
  <c r="Q71" i="1" s="1"/>
  <c r="P56" i="1"/>
  <c r="Q56" i="1" s="1"/>
  <c r="P89" i="1"/>
  <c r="Q89" i="1" s="1"/>
  <c r="P90" i="1"/>
  <c r="Q90" i="1" s="1"/>
  <c r="P70" i="1"/>
  <c r="Q70" i="1" s="1"/>
  <c r="P91" i="1"/>
  <c r="Q91" i="1" s="1"/>
  <c r="P115" i="1"/>
  <c r="Q115" i="1" s="1"/>
  <c r="P85" i="1"/>
  <c r="Q85" i="1" s="1"/>
  <c r="P84" i="1"/>
  <c r="Q84" i="1" s="1"/>
  <c r="P53" i="1"/>
  <c r="Q53" i="1" s="1"/>
  <c r="P69" i="1"/>
  <c r="Q69" i="1" s="1"/>
  <c r="P79" i="1"/>
  <c r="Q79" i="1" s="1"/>
  <c r="P105" i="1"/>
  <c r="Q105" i="1" s="1"/>
  <c r="P81" i="1"/>
  <c r="Q81" i="1" s="1"/>
  <c r="P117" i="1"/>
  <c r="Q117" i="1" s="1"/>
  <c r="P118" i="1"/>
  <c r="Q118" i="1" s="1"/>
  <c r="P99" i="1"/>
  <c r="Q99" i="1" s="1"/>
  <c r="P50" i="1"/>
  <c r="Q50" i="1" s="1"/>
  <c r="P68" i="1"/>
  <c r="Q68" i="1" s="1"/>
  <c r="AC67" i="1" l="1"/>
  <c r="U64" i="1"/>
  <c r="V64" i="1" s="1"/>
  <c r="P109" i="1"/>
  <c r="Y67" i="1"/>
  <c r="Y64" i="1" s="1"/>
  <c r="X67" i="1"/>
  <c r="P59" i="1"/>
  <c r="Q59" i="1" s="1"/>
  <c r="Q109" i="1" l="1"/>
  <c r="X64" i="1"/>
  <c r="W64" i="1"/>
  <c r="P80" i="1" l="1"/>
  <c r="Q80" i="1" l="1"/>
  <c r="P67" i="1" l="1"/>
  <c r="Q67" i="1" l="1"/>
  <c r="P64" i="1"/>
  <c r="Q64" i="1" s="1"/>
  <c r="P87" i="1" l="1"/>
  <c r="Q87" i="1" l="1"/>
  <c r="V62" i="1" l="1"/>
  <c r="W62" i="1" l="1"/>
  <c r="U62" i="1"/>
  <c r="AC62" i="1" s="1"/>
  <c r="AD62" i="1"/>
  <c r="X62" i="1" l="1"/>
  <c r="Y62" i="1"/>
  <c r="P24" i="1" l="1"/>
  <c r="Q24" i="1" s="1"/>
  <c r="P36" i="1"/>
  <c r="Q36" i="1" s="1"/>
  <c r="P19" i="1"/>
  <c r="Q19" i="1" s="1"/>
  <c r="P18" i="1"/>
  <c r="Q18" i="1" s="1"/>
  <c r="P88" i="1"/>
  <c r="P39" i="1"/>
  <c r="Q39" i="1" s="1"/>
  <c r="P54" i="1"/>
  <c r="P25" i="1"/>
  <c r="Q25" i="1" s="1"/>
  <c r="P32" i="1"/>
  <c r="Q32" i="1" s="1"/>
  <c r="P35" i="1"/>
  <c r="Q35" i="1" s="1"/>
  <c r="P55" i="1"/>
  <c r="Q55" i="1" s="1"/>
  <c r="P28" i="1"/>
  <c r="Q28" i="1" s="1"/>
  <c r="P22" i="1"/>
  <c r="Q22" i="1" s="1"/>
  <c r="P27" i="1"/>
  <c r="Q27" i="1" s="1"/>
  <c r="P17" i="1"/>
  <c r="Q17" i="1" s="1"/>
  <c r="P34" i="1"/>
  <c r="Q34" i="1" s="1"/>
  <c r="P21" i="1"/>
  <c r="Q21" i="1" s="1"/>
  <c r="P16" i="1"/>
  <c r="P20" i="1"/>
  <c r="Q20" i="1" s="1"/>
  <c r="P46" i="1"/>
  <c r="Q46" i="1" s="1"/>
  <c r="P42" i="1"/>
  <c r="Q16" i="1" l="1"/>
  <c r="Q88" i="1"/>
  <c r="P77" i="1"/>
  <c r="Q54" i="1"/>
  <c r="P48" i="1"/>
  <c r="Q48" i="1" s="1"/>
  <c r="Q42" i="1"/>
  <c r="P41" i="1"/>
  <c r="Q41" i="1" s="1"/>
  <c r="V23" i="1"/>
  <c r="P23" i="1"/>
  <c r="Q23" i="1" s="1"/>
  <c r="P33" i="1"/>
  <c r="Q33" i="1" s="1"/>
  <c r="V26" i="1"/>
  <c r="P26" i="1"/>
  <c r="Q26" i="1" s="1"/>
  <c r="P45" i="1"/>
  <c r="P31" i="1"/>
  <c r="V37" i="1"/>
  <c r="P37" i="1"/>
  <c r="Q37" i="1" s="1"/>
  <c r="V25" i="1"/>
  <c r="V46" i="1"/>
  <c r="V55" i="1"/>
  <c r="V54" i="1"/>
  <c r="V88" i="1"/>
  <c r="V16" i="1"/>
  <c r="V21" i="1"/>
  <c r="V34" i="1"/>
  <c r="V17" i="1"/>
  <c r="V27" i="1"/>
  <c r="V22" i="1"/>
  <c r="V28" i="1"/>
  <c r="V18" i="1"/>
  <c r="V19" i="1"/>
  <c r="V36" i="1"/>
  <c r="V24" i="1"/>
  <c r="V42" i="1"/>
  <c r="U54" i="1" l="1"/>
  <c r="AD54" i="1"/>
  <c r="W54" i="1"/>
  <c r="U28" i="1"/>
  <c r="AC28" i="1" s="1"/>
  <c r="AD28" i="1"/>
  <c r="W28" i="1"/>
  <c r="AD34" i="1"/>
  <c r="U34" i="1"/>
  <c r="AC34" i="1" s="1"/>
  <c r="W34" i="1"/>
  <c r="V35" i="1"/>
  <c r="U37" i="1"/>
  <c r="AC37" i="1" s="1"/>
  <c r="W37" i="1"/>
  <c r="AD37" i="1"/>
  <c r="V45" i="1"/>
  <c r="U24" i="1"/>
  <c r="AC24" i="1" s="1"/>
  <c r="W24" i="1"/>
  <c r="AD24" i="1"/>
  <c r="W18" i="1"/>
  <c r="AD18" i="1"/>
  <c r="U18" i="1"/>
  <c r="AC18" i="1" s="1"/>
  <c r="V39" i="1"/>
  <c r="Q77" i="1"/>
  <c r="W42" i="1"/>
  <c r="U42" i="1"/>
  <c r="AD42" i="1"/>
  <c r="W36" i="1"/>
  <c r="AD36" i="1"/>
  <c r="U36" i="1"/>
  <c r="AC36" i="1" s="1"/>
  <c r="W22" i="1"/>
  <c r="AD22" i="1"/>
  <c r="U22" i="1"/>
  <c r="AC22" i="1" s="1"/>
  <c r="AD21" i="1"/>
  <c r="U21" i="1"/>
  <c r="AC21" i="1" s="1"/>
  <c r="W21" i="1"/>
  <c r="V32" i="1"/>
  <c r="V33" i="1"/>
  <c r="AD25" i="1"/>
  <c r="U25" i="1"/>
  <c r="AC25" i="1" s="1"/>
  <c r="W25" i="1"/>
  <c r="P30" i="1"/>
  <c r="Q30" i="1" s="1"/>
  <c r="Q31" i="1"/>
  <c r="P15" i="1"/>
  <c r="Q15" i="1" s="1"/>
  <c r="AD17" i="1"/>
  <c r="U17" i="1"/>
  <c r="AC17" i="1" s="1"/>
  <c r="W17" i="1"/>
  <c r="U55" i="1"/>
  <c r="AC55" i="1" s="1"/>
  <c r="W55" i="1"/>
  <c r="AD55" i="1"/>
  <c r="P44" i="1"/>
  <c r="Q44" i="1" s="1"/>
  <c r="Q45" i="1"/>
  <c r="W19" i="1"/>
  <c r="U19" i="1"/>
  <c r="AC19" i="1" s="1"/>
  <c r="AD19" i="1"/>
  <c r="W27" i="1"/>
  <c r="AD27" i="1"/>
  <c r="U27" i="1"/>
  <c r="AC27" i="1" s="1"/>
  <c r="U16" i="1"/>
  <c r="W16" i="1"/>
  <c r="AD16" i="1"/>
  <c r="W88" i="1"/>
  <c r="AD88" i="1"/>
  <c r="U88" i="1"/>
  <c r="W46" i="1"/>
  <c r="U46" i="1"/>
  <c r="AC46" i="1" s="1"/>
  <c r="AD46" i="1"/>
  <c r="V20" i="1"/>
  <c r="V31" i="1"/>
  <c r="W26" i="1"/>
  <c r="AD26" i="1"/>
  <c r="U26" i="1"/>
  <c r="AC26" i="1" s="1"/>
  <c r="W23" i="1"/>
  <c r="AD23" i="1"/>
  <c r="U23" i="1"/>
  <c r="AC23" i="1" s="1"/>
  <c r="W31" i="1" l="1"/>
  <c r="Y31" i="1" s="1"/>
  <c r="AD31" i="1"/>
  <c r="U31" i="1"/>
  <c r="Y16" i="1"/>
  <c r="X16" i="1"/>
  <c r="Y55" i="1"/>
  <c r="X55" i="1"/>
  <c r="X25" i="1"/>
  <c r="Y25" i="1"/>
  <c r="X21" i="1"/>
  <c r="Y21" i="1"/>
  <c r="Y36" i="1"/>
  <c r="X36" i="1"/>
  <c r="X42" i="1"/>
  <c r="Y42" i="1"/>
  <c r="Y41" i="1" s="1"/>
  <c r="AD45" i="1"/>
  <c r="U45" i="1"/>
  <c r="W45" i="1"/>
  <c r="X23" i="1"/>
  <c r="Y23" i="1"/>
  <c r="W32" i="1"/>
  <c r="U32" i="1"/>
  <c r="AC32" i="1" s="1"/>
  <c r="AD32" i="1"/>
  <c r="Y24" i="1"/>
  <c r="X24" i="1"/>
  <c r="X54" i="1"/>
  <c r="Y54" i="1"/>
  <c r="Y27" i="1"/>
  <c r="X27" i="1"/>
  <c r="X88" i="1"/>
  <c r="Y88" i="1"/>
  <c r="X17" i="1"/>
  <c r="Y17" i="1"/>
  <c r="Y28" i="1"/>
  <c r="X28" i="1"/>
  <c r="AC88" i="1"/>
  <c r="U77" i="1"/>
  <c r="AC16" i="1"/>
  <c r="X22" i="1"/>
  <c r="Y22" i="1"/>
  <c r="P128" i="1"/>
  <c r="Q128" i="1" s="1"/>
  <c r="W35" i="1"/>
  <c r="AD35" i="1"/>
  <c r="U35" i="1"/>
  <c r="AC35" i="1" s="1"/>
  <c r="X26" i="1"/>
  <c r="Y26" i="1"/>
  <c r="U20" i="1"/>
  <c r="AC20" i="1" s="1"/>
  <c r="W20" i="1"/>
  <c r="AD20" i="1"/>
  <c r="X46" i="1"/>
  <c r="Y46" i="1"/>
  <c r="Y19" i="1"/>
  <c r="X19" i="1"/>
  <c r="U33" i="1"/>
  <c r="AC33" i="1" s="1"/>
  <c r="AD33" i="1"/>
  <c r="W33" i="1"/>
  <c r="AC42" i="1"/>
  <c r="U41" i="1"/>
  <c r="V41" i="1" s="1"/>
  <c r="AD39" i="1"/>
  <c r="U39" i="1"/>
  <c r="AC39" i="1" s="1"/>
  <c r="W39" i="1"/>
  <c r="X18" i="1"/>
  <c r="Y18" i="1"/>
  <c r="Y37" i="1"/>
  <c r="X37" i="1"/>
  <c r="X34" i="1"/>
  <c r="Y34" i="1"/>
  <c r="AC54" i="1"/>
  <c r="U48" i="1"/>
  <c r="V48" i="1" s="1"/>
  <c r="Y48" i="1" l="1"/>
  <c r="W48" i="1"/>
  <c r="X48" i="1"/>
  <c r="Y33" i="1"/>
  <c r="X33" i="1"/>
  <c r="Y20" i="1"/>
  <c r="X20" i="1"/>
  <c r="X35" i="1"/>
  <c r="Y35" i="1"/>
  <c r="X41" i="1"/>
  <c r="W41" i="1"/>
  <c r="AC31" i="1"/>
  <c r="U30" i="1"/>
  <c r="V30" i="1" s="1"/>
  <c r="X39" i="1"/>
  <c r="Y39" i="1"/>
  <c r="U15" i="1"/>
  <c r="V15" i="1" s="1"/>
  <c r="Y32" i="1"/>
  <c r="X32" i="1"/>
  <c r="X45" i="1"/>
  <c r="Y45" i="1"/>
  <c r="V77" i="1"/>
  <c r="U44" i="1"/>
  <c r="V44" i="1" s="1"/>
  <c r="AC45" i="1"/>
  <c r="AC128" i="1" s="1"/>
  <c r="AD128" i="1" s="1"/>
  <c r="Y30" i="1" l="1"/>
  <c r="Y15" i="1"/>
  <c r="Y44" i="1"/>
  <c r="W30" i="1"/>
  <c r="X30" i="1"/>
  <c r="X15" i="1"/>
  <c r="W15" i="1"/>
  <c r="U128" i="1"/>
  <c r="V128" i="1" s="1"/>
  <c r="X44" i="1" l="1"/>
  <c r="X128" i="1" s="1"/>
  <c r="W128" i="1" s="1"/>
  <c r="W44" i="1"/>
  <c r="Y128" i="1"/>
</calcChain>
</file>

<file path=xl/comments1.xml><?xml version="1.0" encoding="utf-8"?>
<comments xmlns="http://schemas.openxmlformats.org/spreadsheetml/2006/main">
  <authors>
    <author>Program-03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Program-03:</t>
        </r>
        <r>
          <rPr>
            <sz val="8"/>
            <color indexed="81"/>
            <rFont val="Tahoma"/>
            <family val="2"/>
          </rPr>
          <t xml:space="preserve">
Isi:
='ROK (PRG)'!......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Program-03:</t>
        </r>
        <r>
          <rPr>
            <sz val="8"/>
            <color indexed="81"/>
            <rFont val="Tahoma"/>
            <family val="2"/>
          </rPr>
          <t xml:space="preserve">
Isi:
='ROK (PRG)'!......</t>
        </r>
      </text>
    </comment>
  </commentList>
</comments>
</file>

<file path=xl/sharedStrings.xml><?xml version="1.0" encoding="utf-8"?>
<sst xmlns="http://schemas.openxmlformats.org/spreadsheetml/2006/main" count="160" uniqueCount="53">
  <si>
    <t>Kolom 15 diisi anatara lain dengan keterangan nilai kontrak pada masing-masing kegiatan</t>
  </si>
  <si>
    <t>Kolom 13 adalah realisasi fisik tertimbang (%) merupakan perhitungan dari kolom 12 © dibagi dengan kolom 5 (A)</t>
  </si>
  <si>
    <t>Kolom 12 merupakan perhitungan realisasi fisik yang diperhitungkan dengan nilai Rupiah</t>
  </si>
  <si>
    <t>Kolom 11 adalah realisasi keuangan (%) merupakan perhitungan kolom 10 (B realisasi keuangan sampai</t>
  </si>
  <si>
    <t>NIP. 19580905 198302 1 001</t>
  </si>
  <si>
    <t>Ket:</t>
  </si>
  <si>
    <t>PRASETYO BUDIE YUWONO, ME</t>
  </si>
  <si>
    <t>PROVINSI JAWA TENGAH</t>
  </si>
  <si>
    <t>KEPALA DINAS PSDA PROVINSI</t>
  </si>
  <si>
    <t xml:space="preserve">JUMLAH:  </t>
  </si>
  <si>
    <t>-</t>
  </si>
  <si>
    <t>KMM</t>
  </si>
  <si>
    <t>(Rp.)</t>
  </si>
  <si>
    <t>(%)</t>
  </si>
  <si>
    <t>tertimbang</t>
  </si>
  <si>
    <t>konversi fis</t>
  </si>
  <si>
    <t>TERTIMB</t>
  </si>
  <si>
    <t>REAL FISIK</t>
  </si>
  <si>
    <t>s/d BLN. INI</t>
  </si>
  <si>
    <t>S/D BULAN INI</t>
  </si>
  <si>
    <t>BULAN INI</t>
  </si>
  <si>
    <t>S/D BULAN LALU</t>
  </si>
  <si>
    <t>KODE KEGIATAN</t>
  </si>
  <si>
    <t>KET</t>
  </si>
  <si>
    <t>PERMASALAHAN &amp; UPAYA PEMECAHANNYA</t>
  </si>
  <si>
    <t xml:space="preserve"> BLN. INI</t>
  </si>
  <si>
    <t>REAL FISIK s/d BLN. Lalu</t>
  </si>
  <si>
    <t>REALISASI KEUANGAN (SPJ)</t>
  </si>
  <si>
    <t>REALISASI OUT PUT S/D BLN. INI</t>
  </si>
  <si>
    <t>TARGET KEGIATAN / OUT PUT</t>
  </si>
  <si>
    <t>ROK BLN INI (DINAS)</t>
  </si>
  <si>
    <t>ROK BLN INI
(simbangda)</t>
  </si>
  <si>
    <t>RKO BLN INI (TTB DINAS)</t>
  </si>
  <si>
    <t>RKO BLN INI</t>
  </si>
  <si>
    <t>BOBOT</t>
  </si>
  <si>
    <t>JUML. ANGGARAN</t>
  </si>
  <si>
    <t>NAMA BENDAHARA PENGELRN.</t>
  </si>
  <si>
    <t>UNIT KERJA</t>
  </si>
  <si>
    <t>NAMA PROGRAM/KEGIATAN</t>
  </si>
  <si>
    <t>NO.</t>
  </si>
  <si>
    <t>: WAJIB (PEKERJAAN UMUM)</t>
  </si>
  <si>
    <t>URUSAN</t>
  </si>
  <si>
    <t>BULAN</t>
  </si>
  <si>
    <t>: SUPARJO, SE</t>
  </si>
  <si>
    <t>BENDAHARA PENGELUARAN</t>
  </si>
  <si>
    <t>√</t>
  </si>
  <si>
    <t>: PRASETYO BUDIE YUWONO</t>
  </si>
  <si>
    <t>PENGGUNA ANGGARAN</t>
  </si>
  <si>
    <t>RFK 1 S</t>
  </si>
  <si>
    <t>: DINAS PSDA PROV. JATENG</t>
  </si>
  <si>
    <t>SKPD</t>
  </si>
  <si>
    <t>TAHUN ANGGARAN 2013</t>
  </si>
  <si>
    <t>LAPORAN PERKEMBANGAN PELAKSANAAN KEGIATAN APBD PROVINSI JAWA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</si>
</sst>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_);_(@_)"/>
    <numFmt numFmtId="166" formatCode="_(* #,##0_);_(* \(#,##0\);_(* &quot;-&quot;?_);_(@_)"/>
    <numFmt numFmtId="167" formatCode="0.0000"/>
    <numFmt numFmtId="168" formatCode="0.0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Tahoma"/>
      <family val="2"/>
    </font>
    <font>
      <u/>
      <sz val="11"/>
      <name val="Tahoma"/>
      <family val="2"/>
    </font>
    <font>
      <sz val="9"/>
      <name val="Tahoma"/>
      <family val="2"/>
    </font>
    <font>
      <sz val="10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i/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2" fillId="2" borderId="0" xfId="0" applyFont="1" applyFill="1" applyBorder="1"/>
    <xf numFmtId="164" fontId="2" fillId="2" borderId="0" xfId="1" applyFont="1" applyFill="1" applyBorder="1" applyAlignment="1">
      <alignment vertical="top"/>
    </xf>
    <xf numFmtId="165" fontId="2" fillId="2" borderId="0" xfId="1" applyNumberFormat="1" applyFont="1" applyFill="1" applyBorder="1" applyAlignment="1">
      <alignment vertical="top"/>
    </xf>
    <xf numFmtId="0" fontId="2" fillId="2" borderId="0" xfId="0" applyFont="1" applyFill="1"/>
    <xf numFmtId="0" fontId="2" fillId="3" borderId="0" xfId="0" applyFont="1" applyFill="1"/>
    <xf numFmtId="164" fontId="2" fillId="2" borderId="0" xfId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9" fontId="2" fillId="2" borderId="0" xfId="0" applyNumberFormat="1" applyFont="1" applyFill="1"/>
    <xf numFmtId="2" fontId="2" fillId="3" borderId="0" xfId="0" applyNumberFormat="1" applyFont="1" applyFill="1"/>
    <xf numFmtId="2" fontId="2" fillId="2" borderId="0" xfId="0" applyNumberFormat="1" applyFont="1" applyFill="1"/>
    <xf numFmtId="164" fontId="2" fillId="2" borderId="0" xfId="0" applyNumberFormat="1" applyFont="1" applyFill="1"/>
    <xf numFmtId="165" fontId="2" fillId="2" borderId="0" xfId="1" applyNumberFormat="1" applyFont="1" applyFill="1"/>
    <xf numFmtId="2" fontId="2" fillId="2" borderId="0" xfId="0" applyNumberFormat="1" applyFont="1" applyFill="1" applyAlignment="1">
      <alignment horizontal="center"/>
    </xf>
    <xf numFmtId="164" fontId="2" fillId="2" borderId="0" xfId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2" xfId="0" applyFont="1" applyFill="1" applyBorder="1"/>
    <xf numFmtId="164" fontId="2" fillId="2" borderId="2" xfId="1" applyFont="1" applyFill="1" applyBorder="1"/>
    <xf numFmtId="0" fontId="2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164" fontId="2" fillId="2" borderId="2" xfId="1" applyFont="1" applyFill="1" applyBorder="1" applyAlignment="1">
      <alignment horizontal="center" vertical="top"/>
    </xf>
    <xf numFmtId="0" fontId="2" fillId="2" borderId="2" xfId="0" applyNumberFormat="1" applyFont="1" applyFill="1" applyBorder="1"/>
    <xf numFmtId="0" fontId="2" fillId="2" borderId="0" xfId="0" applyFont="1" applyFill="1" applyBorder="1" applyAlignment="1">
      <alignment wrapText="1"/>
    </xf>
    <xf numFmtId="164" fontId="2" fillId="2" borderId="0" xfId="1" applyFont="1" applyFill="1" applyBorder="1" applyAlignment="1">
      <alignment vertical="top" wrapText="1"/>
    </xf>
    <xf numFmtId="165" fontId="2" fillId="2" borderId="0" xfId="1" applyNumberFormat="1" applyFont="1" applyFill="1" applyBorder="1" applyAlignment="1">
      <alignment vertical="top" wrapText="1"/>
    </xf>
    <xf numFmtId="164" fontId="4" fillId="2" borderId="3" xfId="0" applyNumberFormat="1" applyFont="1" applyFill="1" applyBorder="1" applyAlignment="1" applyProtection="1">
      <alignment horizontal="center" vertical="top" wrapText="1"/>
    </xf>
    <xf numFmtId="164" fontId="5" fillId="2" borderId="3" xfId="1" applyFont="1" applyFill="1" applyBorder="1" applyAlignment="1" applyProtection="1">
      <alignment vertical="top" wrapText="1"/>
    </xf>
    <xf numFmtId="2" fontId="2" fillId="2" borderId="3" xfId="0" applyNumberFormat="1" applyFont="1" applyFill="1" applyBorder="1" applyAlignment="1" applyProtection="1">
      <alignment horizontal="center" vertical="top" wrapText="1"/>
    </xf>
    <xf numFmtId="2" fontId="2" fillId="3" borderId="3" xfId="0" applyNumberFormat="1" applyFont="1" applyFill="1" applyBorder="1" applyAlignment="1" applyProtection="1">
      <alignment horizontal="center" vertical="top" wrapText="1"/>
    </xf>
    <xf numFmtId="164" fontId="2" fillId="2" borderId="3" xfId="1" applyFont="1" applyFill="1" applyBorder="1" applyAlignment="1" applyProtection="1">
      <alignment horizontal="center" vertical="top" wrapText="1"/>
    </xf>
    <xf numFmtId="165" fontId="2" fillId="2" borderId="3" xfId="1" applyNumberFormat="1" applyFont="1" applyFill="1" applyBorder="1" applyAlignment="1" applyProtection="1">
      <alignment horizontal="center" vertical="top" wrapText="1"/>
    </xf>
    <xf numFmtId="166" fontId="4" fillId="2" borderId="3" xfId="0" applyNumberFormat="1" applyFont="1" applyFill="1" applyBorder="1" applyAlignment="1" applyProtection="1">
      <alignment vertical="top" wrapText="1"/>
    </xf>
    <xf numFmtId="1" fontId="4" fillId="2" borderId="3" xfId="0" applyNumberFormat="1" applyFont="1" applyFill="1" applyBorder="1" applyAlignment="1" applyProtection="1">
      <alignment vertical="top" wrapText="1"/>
    </xf>
    <xf numFmtId="165" fontId="6" fillId="2" borderId="3" xfId="1" applyNumberFormat="1" applyFont="1" applyFill="1" applyBorder="1" applyAlignment="1" applyProtection="1">
      <alignment vertical="top" wrapText="1"/>
    </xf>
    <xf numFmtId="39" fontId="5" fillId="2" borderId="3" xfId="0" applyNumberFormat="1" applyFont="1" applyFill="1" applyBorder="1" applyAlignment="1" applyProtection="1">
      <alignment vertical="top" wrapText="1"/>
    </xf>
    <xf numFmtId="3" fontId="2" fillId="2" borderId="3" xfId="0" applyNumberFormat="1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>
      <alignment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 applyProtection="1">
      <alignment horizontal="left" vertical="top" wrapText="1"/>
    </xf>
    <xf numFmtId="164" fontId="2" fillId="2" borderId="3" xfId="0" applyNumberFormat="1" applyFont="1" applyFill="1" applyBorder="1" applyAlignment="1">
      <alignment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165" fontId="2" fillId="2" borderId="3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wrapText="1"/>
    </xf>
    <xf numFmtId="164" fontId="7" fillId="2" borderId="0" xfId="1" applyFont="1" applyFill="1" applyBorder="1" applyAlignment="1">
      <alignment vertical="top" wrapText="1"/>
    </xf>
    <xf numFmtId="165" fontId="7" fillId="2" borderId="0" xfId="1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164" fontId="8" fillId="2" borderId="3" xfId="1" applyFont="1" applyFill="1" applyBorder="1" applyAlignment="1" applyProtection="1">
      <alignment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165" fontId="8" fillId="3" borderId="3" xfId="1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 applyProtection="1">
      <alignment horizontal="center" vertical="top" wrapText="1"/>
    </xf>
    <xf numFmtId="165" fontId="8" fillId="2" borderId="3" xfId="1" applyNumberFormat="1" applyFont="1" applyFill="1" applyBorder="1" applyAlignment="1">
      <alignment vertical="top" wrapText="1"/>
    </xf>
    <xf numFmtId="164" fontId="8" fillId="2" borderId="3" xfId="1" applyFont="1" applyFill="1" applyBorder="1" applyAlignment="1">
      <alignment vertical="top" wrapText="1"/>
    </xf>
    <xf numFmtId="2" fontId="9" fillId="2" borderId="3" xfId="0" applyNumberFormat="1" applyFont="1" applyFill="1" applyBorder="1" applyAlignment="1" applyProtection="1">
      <alignment horizontal="center" vertical="top" wrapText="1"/>
    </xf>
    <xf numFmtId="165" fontId="8" fillId="2" borderId="3" xfId="1" applyNumberFormat="1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>
      <alignment wrapText="1"/>
    </xf>
    <xf numFmtId="165" fontId="8" fillId="2" borderId="3" xfId="1" applyNumberFormat="1" applyFont="1" applyFill="1" applyBorder="1" applyAlignment="1" applyProtection="1">
      <alignment vertical="top" wrapText="1"/>
    </xf>
    <xf numFmtId="3" fontId="8" fillId="2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left" vertical="top" wrapText="1"/>
    </xf>
    <xf numFmtId="167" fontId="4" fillId="2" borderId="3" xfId="0" applyNumberFormat="1" applyFont="1" applyFill="1" applyBorder="1" applyAlignment="1" applyProtection="1">
      <alignment vertical="top" wrapText="1"/>
    </xf>
    <xf numFmtId="0" fontId="4" fillId="2" borderId="3" xfId="0" applyNumberFormat="1" applyFont="1" applyFill="1" applyBorder="1" applyAlignment="1" applyProtection="1">
      <alignment vertical="top" wrapText="1"/>
    </xf>
    <xf numFmtId="164" fontId="10" fillId="2" borderId="3" xfId="0" applyNumberFormat="1" applyFont="1" applyFill="1" applyBorder="1" applyAlignment="1" applyProtection="1">
      <alignment horizontal="center" vertical="top" wrapText="1"/>
    </xf>
    <xf numFmtId="2" fontId="7" fillId="2" borderId="3" xfId="0" applyNumberFormat="1" applyFont="1" applyFill="1" applyBorder="1" applyAlignment="1" applyProtection="1">
      <alignment horizontal="center" vertical="top" wrapText="1"/>
    </xf>
    <xf numFmtId="2" fontId="7" fillId="3" borderId="3" xfId="0" applyNumberFormat="1" applyFont="1" applyFill="1" applyBorder="1" applyAlignment="1" applyProtection="1">
      <alignment horizontal="center" vertical="top" wrapText="1"/>
    </xf>
    <xf numFmtId="164" fontId="7" fillId="2" borderId="3" xfId="1" applyFont="1" applyFill="1" applyBorder="1" applyAlignment="1" applyProtection="1">
      <alignment horizontal="center" vertical="top" wrapText="1"/>
    </xf>
    <xf numFmtId="165" fontId="7" fillId="2" borderId="3" xfId="1" applyNumberFormat="1" applyFont="1" applyFill="1" applyBorder="1" applyAlignment="1" applyProtection="1">
      <alignment horizontal="center" vertical="top" wrapText="1"/>
    </xf>
    <xf numFmtId="166" fontId="10" fillId="2" borderId="3" xfId="0" applyNumberFormat="1" applyFont="1" applyFill="1" applyBorder="1" applyAlignment="1" applyProtection="1">
      <alignment vertical="top" wrapText="1"/>
    </xf>
    <xf numFmtId="1" fontId="10" fillId="2" borderId="3" xfId="0" applyNumberFormat="1" applyFont="1" applyFill="1" applyBorder="1" applyAlignment="1" applyProtection="1">
      <alignment vertical="top" wrapText="1"/>
    </xf>
    <xf numFmtId="165" fontId="9" fillId="2" borderId="3" xfId="1" applyNumberFormat="1" applyFont="1" applyFill="1" applyBorder="1" applyAlignment="1" applyProtection="1">
      <alignment vertical="top" wrapText="1"/>
    </xf>
    <xf numFmtId="39" fontId="11" fillId="2" borderId="3" xfId="0" applyNumberFormat="1" applyFont="1" applyFill="1" applyBorder="1" applyAlignment="1" applyProtection="1">
      <alignment vertical="top" wrapText="1"/>
    </xf>
    <xf numFmtId="3" fontId="7" fillId="2" borderId="3" xfId="0" applyNumberFormat="1" applyFont="1" applyFill="1" applyBorder="1" applyAlignment="1" applyProtection="1">
      <alignment horizontal="right" vertical="top" wrapText="1"/>
    </xf>
    <xf numFmtId="0" fontId="7" fillId="2" borderId="3" xfId="0" applyFont="1" applyFill="1" applyBorder="1" applyAlignment="1">
      <alignment wrapText="1"/>
    </xf>
    <xf numFmtId="0" fontId="7" fillId="2" borderId="3" xfId="0" applyNumberFormat="1" applyFont="1" applyFill="1" applyBorder="1" applyAlignment="1" applyProtection="1">
      <alignment horizontal="center" vertical="top"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168" fontId="4" fillId="2" borderId="3" xfId="0" applyNumberFormat="1" applyFont="1" applyFill="1" applyBorder="1" applyAlignment="1" applyProtection="1">
      <alignment vertical="top" wrapText="1"/>
    </xf>
    <xf numFmtId="37" fontId="4" fillId="2" borderId="3" xfId="0" applyNumberFormat="1" applyFont="1" applyFill="1" applyBorder="1" applyAlignment="1" applyProtection="1">
      <alignment vertical="top" wrapText="1"/>
    </xf>
    <xf numFmtId="164" fontId="2" fillId="3" borderId="3" xfId="0" applyNumberFormat="1" applyFont="1" applyFill="1" applyBorder="1" applyAlignment="1" applyProtection="1">
      <alignment vertical="top" wrapText="1"/>
    </xf>
    <xf numFmtId="164" fontId="2" fillId="2" borderId="3" xfId="0" applyNumberFormat="1" applyFont="1" applyFill="1" applyBorder="1" applyAlignment="1" applyProtection="1">
      <alignment horizontal="center" vertical="top" wrapText="1"/>
    </xf>
    <xf numFmtId="164" fontId="2" fillId="2" borderId="3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>
      <alignment vertical="top" wrapText="1"/>
    </xf>
    <xf numFmtId="2" fontId="8" fillId="3" borderId="3" xfId="0" applyNumberFormat="1" applyFont="1" applyFill="1" applyBorder="1" applyAlignment="1" applyProtection="1">
      <alignment horizontal="center" vertical="top" wrapText="1"/>
    </xf>
    <xf numFmtId="164" fontId="8" fillId="2" borderId="3" xfId="1" applyFont="1" applyFill="1" applyBorder="1" applyAlignment="1" applyProtection="1">
      <alignment horizontal="center" vertical="top" wrapText="1"/>
    </xf>
    <xf numFmtId="164" fontId="8" fillId="2" borderId="3" xfId="0" applyNumberFormat="1" applyFont="1" applyFill="1" applyBorder="1" applyAlignment="1">
      <alignment wrapText="1"/>
    </xf>
    <xf numFmtId="0" fontId="2" fillId="2" borderId="4" xfId="0" applyFont="1" applyFill="1" applyBorder="1"/>
    <xf numFmtId="0" fontId="2" fillId="3" borderId="4" xfId="0" applyFont="1" applyFill="1" applyBorder="1"/>
    <xf numFmtId="164" fontId="2" fillId="2" borderId="4" xfId="1" applyFont="1" applyFill="1" applyBorder="1"/>
    <xf numFmtId="0" fontId="2" fillId="2" borderId="4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center"/>
    </xf>
    <xf numFmtId="164" fontId="12" fillId="2" borderId="0" xfId="1" applyFont="1" applyFill="1" applyBorder="1" applyAlignment="1">
      <alignment vertical="top"/>
    </xf>
    <xf numFmtId="165" fontId="12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11" fillId="2" borderId="0" xfId="0" applyFont="1" applyFill="1"/>
    <xf numFmtId="0" fontId="14" fillId="2" borderId="0" xfId="0" applyFont="1" applyFill="1" applyBorder="1"/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-01pc\IMAM%20FUADI\2012\LAPORAN%202012\BULANAN\SEPT\Simbangda\SEPT%202012-simban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14\Data%202007\FORMAT%20PANTAU%20P4W%20PAKET%20pisah%20AP%20&amp;%20PROGWILAYAH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50\Litbang%202010\Program%20&amp;%20Anggaran\APBA\P2K\B.%2019.%20PENGAIRAN\Program%202010\FAIZ%20Padang\Documents%20and%20Settings\Romo\Local%20Settings\Temp\KHUSUS\LAPORAN\LAPORAN%20BULANAN%20APBD%20DESEMBER%20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1%20DST\My%20Documents\Jantho\rab\RAB%20LAmpulo\CAIXA%20&amp;%20HUSNI\CONSULTANT%20FILE\ANALISA%20STANDAR%20BINA%20MARGA\BINA%20MARGA%20FILE\OE-EE\6-AGG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1%20DST\A1%20A2%20A3%20ACEH%20plus%20PPKA%20N%20DPKK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.PRA%20RAPIM\12.DESEMBER\Kurva%20S%2020101208\Kurva%20S%20Ii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FIle\P2K\1%20P2K%20Update\SURAT%20RAPIMSUS%20BMCK%2015-09-11\00.%20D1%20AMAT\GENERATOR_SMEA_KORWIL%20ALA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imam\2013\Lap%20-%20POP\Mar%202013\M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SIMBANGDA\RFK-1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am%20Fuadi\2013\Feb%202013\Fe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AM%20FUADI\PSDA\2013\Lap%20-%20POP\Feb%202013\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-01pc\IMAM%20FUADI\2012\LAPORAN%20BULANAN%20POP%202012\Okt\OKT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iew%20Format%20P2K\Litbang%202010\Program%20&amp;%20Anggaran\APBA\P2K\B.%2019.%20PENGAIRAN\Program%202010\FAIZ%20Padang\Documents%20and%20Settings\Romo\Local%20Settings\Temp\KHUSUS\LAPORAN\LAPORAN%20BULANAN%20APBD%20DESEMBER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iew%20Format%20P2K\New%20FIle\P2K\1%20P2K%20Update\SURAT%20RAPIMSUS%20BMCK%2015-09-11\00.%20D1%20AMAT\GENERATOR_SMEA_KORWIL%20ALAM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4"/>
      <sheetName val="FORM 5"/>
      <sheetName val="FORM 6 (Rp.)"/>
      <sheetName val="FORM 8 (Rp.)"/>
      <sheetName val="FORM 6 (%)"/>
      <sheetName val="FORM 8 (%)"/>
      <sheetName val="Target PAD-Rp."/>
      <sheetName val="PAD"/>
      <sheetName val="PAD (2)"/>
      <sheetName val="RFK-2"/>
      <sheetName val="RANGKUMAN"/>
      <sheetName val="RANGKUMAN (2)"/>
      <sheetName val="Simbangda"/>
      <sheetName val="RFK 1 Dinas"/>
      <sheetName val="SEKRET"/>
      <sheetName val="PPT"/>
      <sheetName val="IAB"/>
      <sheetName val="SWP"/>
      <sheetName val="KSP"/>
      <sheetName val="PC"/>
      <sheetName val="JT"/>
      <sheetName val="SLN"/>
      <sheetName val="BS"/>
      <sheetName val="PBL"/>
      <sheetName val="SC"/>
      <sheetName val="RFK 3 S"/>
      <sheetName val="Lap TEPP"/>
      <sheetName val="RFK 3 S (2)"/>
      <sheetName val="RFK 3 umum"/>
      <sheetName val="RAKOR TW 2 BNGD"/>
      <sheetName val="BAHAN RAKOR TW 1 BNGD (2)"/>
      <sheetName val="RAKOR TW 2 BPP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U15">
            <v>4031439969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"/>
      <sheetName val="32"/>
      <sheetName val="33"/>
      <sheetName val="34"/>
      <sheetName val="35"/>
      <sheetName val="36"/>
      <sheetName val="37"/>
      <sheetName val="REKAP AL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-BLN DES2003"/>
      <sheetName val="REKAP APBD"/>
      <sheetName val="REKAP KOTOR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t Halus &amp; Kasar"/>
      <sheetName val="Agregat Kelas A"/>
      <sheetName val="Agregat Kelas B"/>
      <sheetName val="Agregat Kelas C"/>
    </sheetNames>
    <sheetDataSet>
      <sheetData sheetId="0">
        <row r="13">
          <cell r="I13" t="str">
            <v>%</v>
          </cell>
        </row>
        <row r="14">
          <cell r="I14" t="str">
            <v>%</v>
          </cell>
        </row>
        <row r="15">
          <cell r="I15" t="str">
            <v>%</v>
          </cell>
        </row>
        <row r="16">
          <cell r="I16" t="str">
            <v>%</v>
          </cell>
        </row>
        <row r="17">
          <cell r="I17" t="str">
            <v>Ton/M3</v>
          </cell>
        </row>
        <row r="18">
          <cell r="I18" t="str">
            <v>Ton/M3</v>
          </cell>
        </row>
        <row r="19">
          <cell r="I19" t="str">
            <v>Ton/M3</v>
          </cell>
        </row>
        <row r="20">
          <cell r="I20" t="str">
            <v>Rp./M3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 (2)"/>
      <sheetName val="A2 (2)"/>
      <sheetName val="Pagu DPA"/>
      <sheetName val="metode"/>
      <sheetName val="TT Sekda 13"/>
      <sheetName val="LOKASI"/>
      <sheetName val="Nama SKPA"/>
      <sheetName val="A1"/>
      <sheetName val="A2"/>
      <sheetName val="A3"/>
      <sheetName val="PIV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NAMA SKPA SINGKAT</v>
          </cell>
        </row>
        <row r="2">
          <cell r="B2" t="str">
            <v>DINKESWAN</v>
          </cell>
        </row>
        <row r="3">
          <cell r="B3" t="str">
            <v>DISHUTBUN</v>
          </cell>
        </row>
        <row r="4">
          <cell r="B4" t="str">
            <v>DISTAN</v>
          </cell>
        </row>
        <row r="5">
          <cell r="B5" t="str">
            <v>DKP</v>
          </cell>
        </row>
        <row r="6">
          <cell r="B6" t="str">
            <v>BKP-LUH</v>
          </cell>
        </row>
        <row r="7">
          <cell r="B7" t="str">
            <v>DISPERINDAGKOP</v>
          </cell>
        </row>
        <row r="8">
          <cell r="B8" t="str">
            <v>DISNAKER</v>
          </cell>
        </row>
        <row r="9">
          <cell r="B9" t="str">
            <v>DPKKA</v>
          </cell>
        </row>
        <row r="10">
          <cell r="B10" t="str">
            <v>DISDIK</v>
          </cell>
        </row>
        <row r="11">
          <cell r="B11" t="str">
            <v>DINSOS</v>
          </cell>
        </row>
        <row r="12">
          <cell r="B12" t="str">
            <v>DISPORA</v>
          </cell>
        </row>
        <row r="13">
          <cell r="B13" t="str">
            <v>DISBUDPAR</v>
          </cell>
        </row>
        <row r="14">
          <cell r="B14" t="str">
            <v>BKPP</v>
          </cell>
        </row>
        <row r="15">
          <cell r="B15" t="str">
            <v>RSJ</v>
          </cell>
        </row>
        <row r="16">
          <cell r="B16" t="str">
            <v>RSIA</v>
          </cell>
        </row>
        <row r="17">
          <cell r="B17" t="str">
            <v>DINKES</v>
          </cell>
        </row>
        <row r="18">
          <cell r="B18" t="str">
            <v>DAYAH</v>
          </cell>
        </row>
        <row r="19">
          <cell r="B19" t="str">
            <v>SATPOL PP &amp; WH</v>
          </cell>
        </row>
        <row r="20">
          <cell r="B20" t="str">
            <v>KESBANGPOL</v>
          </cell>
        </row>
        <row r="21">
          <cell r="B21" t="str">
            <v>BAITUL MAAL</v>
          </cell>
        </row>
        <row r="22">
          <cell r="B22" t="str">
            <v>SI</v>
          </cell>
        </row>
        <row r="23">
          <cell r="B23" t="str">
            <v>MPU</v>
          </cell>
        </row>
        <row r="24">
          <cell r="B24" t="str">
            <v>BPM</v>
          </cell>
        </row>
        <row r="25">
          <cell r="B25" t="str">
            <v>ARPUS</v>
          </cell>
        </row>
        <row r="26">
          <cell r="B26" t="str">
            <v>INSPEKTORAT</v>
          </cell>
        </row>
        <row r="27">
          <cell r="B27" t="str">
            <v>SETWAN</v>
          </cell>
        </row>
        <row r="28">
          <cell r="B28" t="str">
            <v>SETDA</v>
          </cell>
        </row>
        <row r="29">
          <cell r="B29" t="str">
            <v>PABUNG ACEH</v>
          </cell>
        </row>
        <row r="30">
          <cell r="B30" t="str">
            <v>BPBA</v>
          </cell>
        </row>
        <row r="31">
          <cell r="B31" t="str">
            <v>PENGAIRAN</v>
          </cell>
        </row>
        <row r="32">
          <cell r="B32" t="str">
            <v>DISTAMBEN</v>
          </cell>
        </row>
        <row r="33">
          <cell r="B33" t="str">
            <v>BMCK</v>
          </cell>
        </row>
        <row r="34">
          <cell r="B34" t="str">
            <v>DISHUBKOMINTEL</v>
          </cell>
        </row>
        <row r="35">
          <cell r="B35" t="str">
            <v>BAPEDAL</v>
          </cell>
        </row>
        <row r="36">
          <cell r="B36" t="str">
            <v>BAPPEDA</v>
          </cell>
        </row>
        <row r="37">
          <cell r="B37" t="str">
            <v>MPD</v>
          </cell>
        </row>
        <row r="38">
          <cell r="B38" t="str">
            <v>RSUZA</v>
          </cell>
        </row>
        <row r="39">
          <cell r="B39" t="str">
            <v>REGISTRASI</v>
          </cell>
        </row>
        <row r="40">
          <cell r="B40" t="str">
            <v>BPPPA</v>
          </cell>
        </row>
        <row r="41">
          <cell r="B41" t="str">
            <v>Binves</v>
          </cell>
        </row>
        <row r="42">
          <cell r="B42" t="str">
            <v>MAA</v>
          </cell>
        </row>
        <row r="43">
          <cell r="B43" t="str">
            <v>DPRA</v>
          </cell>
        </row>
        <row r="44">
          <cell r="B44" t="str">
            <v>KDH</v>
          </cell>
        </row>
        <row r="45">
          <cell r="B45" t="str">
            <v>SETDA</v>
          </cell>
        </row>
        <row r="46">
          <cell r="B46" t="str">
            <v>Biro Umum</v>
          </cell>
        </row>
        <row r="47">
          <cell r="B47" t="str">
            <v>Biro Tapem</v>
          </cell>
        </row>
        <row r="48">
          <cell r="B48" t="str">
            <v>Biro Istimewa</v>
          </cell>
        </row>
        <row r="49">
          <cell r="B49" t="str">
            <v>Biro Hukmas</v>
          </cell>
        </row>
        <row r="50">
          <cell r="B50" t="str">
            <v>Biro Adpem</v>
          </cell>
        </row>
        <row r="51">
          <cell r="B51" t="str">
            <v>Biro Ekonomi</v>
          </cell>
        </row>
        <row r="52">
          <cell r="B52" t="str">
            <v>Biro Organ</v>
          </cell>
        </row>
        <row r="53">
          <cell r="B53" t="str">
            <v>Per Medan</v>
          </cell>
        </row>
        <row r="54">
          <cell r="B54" t="str">
            <v>BP2T</v>
          </cell>
        </row>
        <row r="55">
          <cell r="B55" t="str">
            <v>KORPRI</v>
          </cell>
        </row>
        <row r="56">
          <cell r="B56" t="str">
            <v>ACEH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F"/>
      <sheetName val="Rencana"/>
      <sheetName val="Realisasi"/>
      <sheetName val="Realisasi 16 Juni"/>
      <sheetName val="Sheet1"/>
      <sheetName val="Realisasi 25 Juni"/>
      <sheetName val="Realisasi (2)"/>
      <sheetName val="Realisasi (3)"/>
      <sheetName val="aCEH"/>
      <sheetName val="KURVA S TV"/>
      <sheetName val="aCEH (2)"/>
      <sheetName val="Realisasi (4)"/>
      <sheetName val="Simulasi"/>
      <sheetName val="Realisasi anomali"/>
      <sheetName val="Realisasi_16_Juni"/>
      <sheetName val="Realisasi_25_Juni"/>
      <sheetName val="Realisasi_(2)"/>
      <sheetName val="Realisasi_(3)"/>
      <sheetName val="KURVA_S_TV"/>
      <sheetName val="aCEH_(2)"/>
      <sheetName val="Realisasi_(4)"/>
      <sheetName val="Realisasi_anomali"/>
    </sheetNames>
    <sheetDataSet>
      <sheetData sheetId="0">
        <row r="23">
          <cell r="A23" t="str">
            <v>ACEH</v>
          </cell>
        </row>
        <row r="24">
          <cell r="A24" t="str">
            <v>S.1</v>
          </cell>
        </row>
        <row r="25">
          <cell r="A25" t="str">
            <v>S.2</v>
          </cell>
        </row>
        <row r="26">
          <cell r="A26" t="str">
            <v>S.3</v>
          </cell>
        </row>
        <row r="27">
          <cell r="A27" t="str">
            <v>S.4</v>
          </cell>
        </row>
        <row r="28">
          <cell r="A28" t="str">
            <v>S.5</v>
          </cell>
        </row>
        <row r="29">
          <cell r="A29" t="str">
            <v>S.6</v>
          </cell>
        </row>
        <row r="30">
          <cell r="A30" t="str">
            <v>E.7</v>
          </cell>
        </row>
        <row r="31">
          <cell r="A31" t="str">
            <v>E.8</v>
          </cell>
        </row>
        <row r="32">
          <cell r="A32" t="str">
            <v>E.9</v>
          </cell>
        </row>
        <row r="33">
          <cell r="A33" t="str">
            <v>E.10</v>
          </cell>
        </row>
        <row r="34">
          <cell r="A34" t="str">
            <v>E.11</v>
          </cell>
        </row>
        <row r="35">
          <cell r="A35" t="str">
            <v>E.12</v>
          </cell>
        </row>
        <row r="36">
          <cell r="A36" t="str">
            <v>E.13</v>
          </cell>
        </row>
        <row r="37">
          <cell r="A37" t="str">
            <v>E.14</v>
          </cell>
        </row>
        <row r="38">
          <cell r="A38" t="str">
            <v>E.15</v>
          </cell>
        </row>
        <row r="39">
          <cell r="A39" t="str">
            <v>E.16</v>
          </cell>
        </row>
        <row r="40">
          <cell r="A40" t="str">
            <v>I.17</v>
          </cell>
        </row>
        <row r="41">
          <cell r="A41" t="str">
            <v>I.18</v>
          </cell>
        </row>
        <row r="42">
          <cell r="A42" t="str">
            <v>I.19</v>
          </cell>
        </row>
        <row r="43">
          <cell r="A43" t="str">
            <v>I.20</v>
          </cell>
        </row>
        <row r="44">
          <cell r="A44" t="str">
            <v>I.21</v>
          </cell>
        </row>
        <row r="45">
          <cell r="A45" t="str">
            <v>I.22</v>
          </cell>
        </row>
        <row r="46">
          <cell r="A46" t="str">
            <v>I.23</v>
          </cell>
        </row>
        <row r="47">
          <cell r="A47" t="str">
            <v>I.24</v>
          </cell>
        </row>
        <row r="48">
          <cell r="A48" t="str">
            <v>I.25</v>
          </cell>
        </row>
        <row r="49">
          <cell r="A49" t="str">
            <v>I.26</v>
          </cell>
        </row>
        <row r="50">
          <cell r="A50" t="str">
            <v>I.27</v>
          </cell>
        </row>
        <row r="51">
          <cell r="A51" t="str">
            <v>I.28</v>
          </cell>
        </row>
        <row r="52">
          <cell r="A52" t="str">
            <v>I.29</v>
          </cell>
        </row>
        <row r="53">
          <cell r="A53" t="str">
            <v>I.30</v>
          </cell>
        </row>
        <row r="54">
          <cell r="A54" t="str">
            <v>I.31</v>
          </cell>
        </row>
        <row r="55">
          <cell r="A55" t="str">
            <v>I.32</v>
          </cell>
        </row>
        <row r="56">
          <cell r="A56" t="str">
            <v>I.33</v>
          </cell>
        </row>
        <row r="57">
          <cell r="A57" t="str">
            <v>I.34</v>
          </cell>
        </row>
        <row r="58">
          <cell r="A58" t="str">
            <v>I.35</v>
          </cell>
        </row>
        <row r="59">
          <cell r="A59" t="str">
            <v>I.36</v>
          </cell>
        </row>
        <row r="60">
          <cell r="A60" t="str">
            <v>I.37</v>
          </cell>
        </row>
        <row r="61">
          <cell r="A61" t="str">
            <v>I.38</v>
          </cell>
        </row>
        <row r="62">
          <cell r="A62" t="str">
            <v>I.39</v>
          </cell>
        </row>
        <row r="63">
          <cell r="A63" t="str">
            <v>I.40</v>
          </cell>
        </row>
        <row r="64">
          <cell r="A64" t="str">
            <v>I.41</v>
          </cell>
        </row>
        <row r="65">
          <cell r="A65" t="str">
            <v>I.42</v>
          </cell>
        </row>
        <row r="66">
          <cell r="A66" t="str">
            <v>I.42a</v>
          </cell>
        </row>
        <row r="67">
          <cell r="A67" t="str">
            <v>I.43</v>
          </cell>
        </row>
        <row r="68">
          <cell r="A68" t="str">
            <v>I.44</v>
          </cell>
        </row>
        <row r="69">
          <cell r="A69" t="str">
            <v>I.45</v>
          </cell>
        </row>
        <row r="70">
          <cell r="A70" t="str">
            <v>I.46</v>
          </cell>
        </row>
        <row r="71">
          <cell r="A71" t="str">
            <v>I.47</v>
          </cell>
        </row>
        <row r="72">
          <cell r="A72" t="str">
            <v>I.48</v>
          </cell>
        </row>
        <row r="73">
          <cell r="A73" t="str">
            <v>I.49</v>
          </cell>
        </row>
        <row r="74">
          <cell r="A74" t="str">
            <v>I.50</v>
          </cell>
        </row>
        <row r="75">
          <cell r="A75" t="str">
            <v>I.51</v>
          </cell>
        </row>
        <row r="76">
          <cell r="A76" t="str">
            <v>I.52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kpa"/>
      <sheetName val="Data"/>
      <sheetName val="Foto"/>
      <sheetName val="LINK FOTO"/>
      <sheetName val="TKab"/>
      <sheetName val="Bikin_Bat_File"/>
      <sheetName val="Data UPDATE"/>
      <sheetName val="Data UPDATE (2)"/>
    </sheetNames>
    <sheetDataSet>
      <sheetData sheetId="0" refreshError="1"/>
      <sheetData sheetId="1" refreshError="1"/>
      <sheetData sheetId="2">
        <row r="133">
          <cell r="C133" t="str">
            <v/>
          </cell>
        </row>
      </sheetData>
      <sheetData sheetId="3"/>
      <sheetData sheetId="4" refreshError="1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(3)"/>
      <sheetName val="VISI MISI"/>
      <sheetName val="FORM 4"/>
      <sheetName val="FORM 5"/>
      <sheetName val="FORM 5 (2)"/>
      <sheetName val="FORM 6 (Rp.) (DINAS)"/>
      <sheetName val="FORM 7"/>
      <sheetName val="FORM 8 (%) (uang)"/>
      <sheetName val="Target PAD-Rp."/>
      <sheetName val="FORM 8 (%)"/>
      <sheetName val="FORM 6 (Rp.)(SIMB)"/>
      <sheetName val="RFK-2"/>
      <sheetName val="PAD"/>
      <sheetName val="RANGKUMAN"/>
      <sheetName val="SEKRET"/>
      <sheetName val="PPT"/>
      <sheetName val="IAB"/>
      <sheetName val="SWP"/>
      <sheetName val="KSP"/>
      <sheetName val="PC"/>
      <sheetName val="JT"/>
      <sheetName val="SLN"/>
      <sheetName val="BS"/>
      <sheetName val="PBL"/>
      <sheetName val="SC"/>
      <sheetName val="RFK 3 S"/>
      <sheetName val="RFK 3 (Umum)"/>
      <sheetName val="PAD (2)"/>
      <sheetName val="RANGKUMAN (2)"/>
      <sheetName val="Simbangda"/>
      <sheetName val="RFK 3 S (2)"/>
      <sheetName val="Lap TEPP"/>
      <sheetName val="REKAPITULASI PENGADAAN"/>
      <sheetName val="SISA ANGGARAN PENGADAAN"/>
      <sheetName val="RAKOR TW 2 BNGD"/>
      <sheetName val="BAHAN RAKOR TW 1 BNGD (2)"/>
      <sheetName val="RAKOR TW 2 BPPDA"/>
    </sheetNames>
    <sheetDataSet>
      <sheetData sheetId="0"/>
      <sheetData sheetId="1"/>
      <sheetData sheetId="2">
        <row r="7">
          <cell r="D7" t="str">
            <v>510 surat</v>
          </cell>
        </row>
        <row r="8">
          <cell r="D8" t="str">
            <v>48 telepon, 82 BGB, 18 PAM dan 6 internet</v>
          </cell>
        </row>
        <row r="9">
          <cell r="D9" t="str">
            <v>5 mobil &amp; 14 gedung</v>
          </cell>
        </row>
        <row r="10">
          <cell r="D10" t="str">
            <v>1 Kantor Dinas &amp; 6 Kantor Balai</v>
          </cell>
        </row>
        <row r="11">
          <cell r="D11" t="str">
            <v>49 jenis</v>
          </cell>
        </row>
        <row r="12">
          <cell r="D12" t="str">
            <v>33 jenis cetakan &amp; 2 jenis penggandaan</v>
          </cell>
        </row>
        <row r="13">
          <cell r="D13" t="str">
            <v>36 jenis</v>
          </cell>
        </row>
        <row r="14">
          <cell r="D14" t="str">
            <v>7 obyek barang modal</v>
          </cell>
        </row>
        <row r="15">
          <cell r="D15" t="str">
            <v>25 jenis</v>
          </cell>
        </row>
        <row r="16">
          <cell r="D16" t="str">
            <v>6 jenis koran &amp; 8 jenis buku</v>
          </cell>
        </row>
        <row r="17">
          <cell r="D17" t="str">
            <v>61 kegiatan</v>
          </cell>
        </row>
        <row r="18">
          <cell r="D18" t="str">
            <v>1 Dinas</v>
          </cell>
        </row>
        <row r="19">
          <cell r="D19" t="str">
            <v>1 Dinas.</v>
          </cell>
        </row>
        <row r="22">
          <cell r="D22" t="str">
            <v>6 Rumah Dinas &amp; 4 Mess</v>
          </cell>
        </row>
        <row r="23">
          <cell r="D23" t="str">
            <v>6 balai &amp; 1 kantor dinas</v>
          </cell>
        </row>
        <row r="24">
          <cell r="D24" t="str">
            <v>6 balai &amp; 1 kantor dinas</v>
          </cell>
        </row>
        <row r="25">
          <cell r="D25" t="str">
            <v>2 genset</v>
          </cell>
        </row>
        <row r="26">
          <cell r="D26" t="str">
            <v>6 balai &amp; 1 kantor dinas</v>
          </cell>
        </row>
        <row r="27">
          <cell r="D27" t="str">
            <v>361 jenis</v>
          </cell>
        </row>
        <row r="28">
          <cell r="D28" t="str">
            <v>1 Dinas &amp; 6 Balai</v>
          </cell>
        </row>
        <row r="29">
          <cell r="D29" t="str">
            <v>19 Unit</v>
          </cell>
        </row>
        <row r="30">
          <cell r="D30" t="str">
            <v>1 dinas</v>
          </cell>
        </row>
        <row r="33">
          <cell r="D33" t="str">
            <v>19 psl, 950 pdh</v>
          </cell>
        </row>
        <row r="36">
          <cell r="D36" t="str">
            <v>225 personil</v>
          </cell>
        </row>
        <row r="37">
          <cell r="D37" t="str">
            <v>800 personil</v>
          </cell>
        </row>
        <row r="40">
          <cell r="D40" t="str">
            <v>7 Laporan</v>
          </cell>
        </row>
        <row r="41">
          <cell r="D41" t="str">
            <v>33 Daerah Irigasi</v>
          </cell>
        </row>
        <row r="42">
          <cell r="D42" t="str">
            <v>5 Dokumen</v>
          </cell>
        </row>
        <row r="43">
          <cell r="D43" t="str">
            <v>1 Dinas</v>
          </cell>
        </row>
        <row r="44">
          <cell r="D44" t="str">
            <v>4 buletin dewan SDA, 7 lap</v>
          </cell>
        </row>
        <row r="45">
          <cell r="D45" t="str">
            <v>3 dokumen</v>
          </cell>
        </row>
        <row r="46">
          <cell r="D46" t="str">
            <v>4 Laporan</v>
          </cell>
        </row>
        <row r="47">
          <cell r="D47" t="str">
            <v>15 DI</v>
          </cell>
        </row>
        <row r="48">
          <cell r="D48" t="str">
            <v>15 DI</v>
          </cell>
        </row>
        <row r="49">
          <cell r="D49" t="str">
            <v>9 DI</v>
          </cell>
        </row>
        <row r="50">
          <cell r="D50" t="str">
            <v>48 DI</v>
          </cell>
        </row>
        <row r="51">
          <cell r="D51" t="str">
            <v>6 DI</v>
          </cell>
        </row>
        <row r="52">
          <cell r="D52" t="str">
            <v>13 DI</v>
          </cell>
        </row>
        <row r="53">
          <cell r="D53" t="str">
            <v>1 Dinas</v>
          </cell>
        </row>
        <row r="56">
          <cell r="D56" t="str">
            <v>6 Laporan</v>
          </cell>
        </row>
        <row r="57">
          <cell r="D57" t="str">
            <v>4 lokasi</v>
          </cell>
        </row>
        <row r="58">
          <cell r="D58" t="str">
            <v>2 Dokumen</v>
          </cell>
        </row>
        <row r="59">
          <cell r="D59" t="str">
            <v>40,55 Km</v>
          </cell>
        </row>
        <row r="60">
          <cell r="D60" t="str">
            <v>14 pertemuan</v>
          </cell>
        </row>
        <row r="61">
          <cell r="D61" t="str">
            <v>2 lokasi</v>
          </cell>
        </row>
        <row r="62">
          <cell r="D62" t="str">
            <v>3 lokasi</v>
          </cell>
        </row>
        <row r="63">
          <cell r="D63" t="str">
            <v>2 embung</v>
          </cell>
        </row>
        <row r="64">
          <cell r="D64" t="str">
            <v>5 lokasi</v>
          </cell>
        </row>
        <row r="65">
          <cell r="D65" t="str">
            <v>2 lokasi</v>
          </cell>
        </row>
        <row r="66">
          <cell r="D66" t="str">
            <v>3 lokasi</v>
          </cell>
        </row>
        <row r="69">
          <cell r="D69" t="str">
            <v>2 Dokumen</v>
          </cell>
        </row>
        <row r="70">
          <cell r="D70" t="str">
            <v>2 lap</v>
          </cell>
        </row>
        <row r="71">
          <cell r="D71" t="str">
            <v>4 Dokumen</v>
          </cell>
        </row>
        <row r="72">
          <cell r="D72" t="str">
            <v>2 buletin, 1 database, 1 lap</v>
          </cell>
        </row>
        <row r="73">
          <cell r="D73" t="str">
            <v>4 lokasi</v>
          </cell>
        </row>
        <row r="74">
          <cell r="D74" t="str">
            <v>1 Dinas</v>
          </cell>
        </row>
        <row r="75">
          <cell r="D75" t="str">
            <v>2 Waduk dan 6 SA</v>
          </cell>
        </row>
        <row r="76">
          <cell r="D76" t="str">
            <v>4 Dokumen</v>
          </cell>
        </row>
        <row r="77">
          <cell r="D77" t="str">
            <v>2 lokasi</v>
          </cell>
        </row>
        <row r="78">
          <cell r="D78" t="str">
            <v>1 Dinas</v>
          </cell>
        </row>
        <row r="79">
          <cell r="D79" t="str">
            <v>3 Kegiatan</v>
          </cell>
        </row>
        <row r="80">
          <cell r="D80" t="str">
            <v>4 lokasi</v>
          </cell>
        </row>
        <row r="81">
          <cell r="D81" t="str">
            <v>12 lokasi</v>
          </cell>
        </row>
        <row r="82">
          <cell r="D82" t="str">
            <v>5 pos hidrologi</v>
          </cell>
        </row>
        <row r="83">
          <cell r="D83" t="str">
            <v>3 lokasi</v>
          </cell>
        </row>
        <row r="84">
          <cell r="D84" t="str">
            <v>4 lokasi</v>
          </cell>
        </row>
        <row r="85">
          <cell r="D85" t="str">
            <v>1 pos hidrologi</v>
          </cell>
        </row>
        <row r="86">
          <cell r="D86" t="str">
            <v>10 lokasi</v>
          </cell>
        </row>
        <row r="87">
          <cell r="D87" t="str">
            <v>10 lokasi, 125 patok batas &amp; 50 papan larangan</v>
          </cell>
        </row>
        <row r="88">
          <cell r="D88" t="str">
            <v>3 pos</v>
          </cell>
        </row>
        <row r="89">
          <cell r="D89" t="str">
            <v>9 lokasi</v>
          </cell>
        </row>
        <row r="90">
          <cell r="D90" t="str">
            <v>7 lokasi &amp; 30 patok batas</v>
          </cell>
        </row>
        <row r="91">
          <cell r="D91" t="str">
            <v>14 pos hidrologi</v>
          </cell>
        </row>
        <row r="92">
          <cell r="D92" t="str">
            <v>6 lokasi.</v>
          </cell>
        </row>
        <row r="93">
          <cell r="D93" t="str">
            <v>20 lokasi, 60 patok batas &amp; 20 papan peringatan</v>
          </cell>
        </row>
        <row r="94">
          <cell r="D94" t="str">
            <v>14 pos hidrologi</v>
          </cell>
        </row>
        <row r="95">
          <cell r="D95" t="str">
            <v>3 lokasi</v>
          </cell>
        </row>
        <row r="96">
          <cell r="D96" t="str">
            <v>20 lokasi, 55 patok batas &amp; 55 papan peringatan</v>
          </cell>
        </row>
        <row r="97">
          <cell r="D97" t="str">
            <v>39 pos hidrologi</v>
          </cell>
        </row>
        <row r="98">
          <cell r="D98" t="str">
            <v>1 kajian, 2 lap</v>
          </cell>
        </row>
        <row r="101">
          <cell r="D101" t="str">
            <v>2 Laporan</v>
          </cell>
        </row>
        <row r="102">
          <cell r="D102" t="str">
            <v>18 lokasi</v>
          </cell>
        </row>
        <row r="103">
          <cell r="D103" t="str">
            <v>3 Laporan</v>
          </cell>
        </row>
        <row r="104">
          <cell r="D104" t="str">
            <v>6 Balai PSDA</v>
          </cell>
        </row>
        <row r="105">
          <cell r="D105" t="str">
            <v>1 piket &amp; 6 Balai PSDA, 3.000 lbr karung plastik</v>
          </cell>
        </row>
        <row r="106">
          <cell r="D106" t="str">
            <v>5 lokasi</v>
          </cell>
        </row>
        <row r="107">
          <cell r="D107" t="str">
            <v>1 piket &amp; 1 wil balai</v>
          </cell>
        </row>
        <row r="108">
          <cell r="D108" t="str">
            <v>8 lokasi</v>
          </cell>
        </row>
        <row r="109">
          <cell r="D109" t="str">
            <v>1 piket &amp; 1 wil Balai</v>
          </cell>
        </row>
        <row r="110">
          <cell r="D110" t="str">
            <v>5 Sungai</v>
          </cell>
        </row>
        <row r="111">
          <cell r="D111" t="str">
            <v>1 Piket &amp; 1 wil balai</v>
          </cell>
        </row>
        <row r="112">
          <cell r="D112" t="str">
            <v>7 Sungai</v>
          </cell>
        </row>
        <row r="113">
          <cell r="D113" t="str">
            <v>1 Piket &amp; 1 wil balai</v>
          </cell>
        </row>
        <row r="114">
          <cell r="D114" t="str">
            <v>4 sungai</v>
          </cell>
        </row>
        <row r="115">
          <cell r="D115" t="str">
            <v>1 Piket &amp; 1 wil balai</v>
          </cell>
        </row>
        <row r="116">
          <cell r="D116" t="str">
            <v>6 Sungai</v>
          </cell>
        </row>
        <row r="117">
          <cell r="D117" t="str">
            <v>1 piket &amp; 1 wil balai</v>
          </cell>
        </row>
      </sheetData>
      <sheetData sheetId="3"/>
      <sheetData sheetId="4"/>
      <sheetData sheetId="5">
        <row r="132">
          <cell r="H132">
            <v>24.999999999999996</v>
          </cell>
        </row>
        <row r="133">
          <cell r="H133">
            <v>25.02466456195738</v>
          </cell>
        </row>
        <row r="134">
          <cell r="H134">
            <v>0</v>
          </cell>
        </row>
        <row r="135">
          <cell r="H135">
            <v>24.999999999999996</v>
          </cell>
        </row>
        <row r="136">
          <cell r="H136">
            <v>24.954545454545453</v>
          </cell>
        </row>
        <row r="137">
          <cell r="H137">
            <v>24.96</v>
          </cell>
        </row>
        <row r="138">
          <cell r="H138">
            <v>10.294117647058824</v>
          </cell>
        </row>
        <row r="139">
          <cell r="H139">
            <v>0.42516961038318007</v>
          </cell>
        </row>
        <row r="140">
          <cell r="H140">
            <v>26.453353568567934</v>
          </cell>
        </row>
        <row r="141">
          <cell r="H141">
            <v>24.999999999999996</v>
          </cell>
        </row>
        <row r="142">
          <cell r="H142">
            <v>25.03184713375796</v>
          </cell>
        </row>
        <row r="143">
          <cell r="H143">
            <v>24.999013456453966</v>
          </cell>
        </row>
        <row r="144">
          <cell r="H144">
            <v>24.985736842105268</v>
          </cell>
        </row>
        <row r="147">
          <cell r="H147">
            <v>30</v>
          </cell>
        </row>
        <row r="148">
          <cell r="H148">
            <v>0</v>
          </cell>
        </row>
        <row r="149">
          <cell r="H149">
            <v>24.99996487742925</v>
          </cell>
        </row>
        <row r="150">
          <cell r="H150">
            <v>24.999999999999996</v>
          </cell>
        </row>
        <row r="151">
          <cell r="H151">
            <v>22.168033695411218</v>
          </cell>
        </row>
        <row r="152">
          <cell r="H152">
            <v>24.999999999999996</v>
          </cell>
        </row>
        <row r="153">
          <cell r="H153">
            <v>30</v>
          </cell>
        </row>
        <row r="154">
          <cell r="H154">
            <v>20.411447084233259</v>
          </cell>
        </row>
        <row r="155">
          <cell r="H155">
            <v>20.25843947075553</v>
          </cell>
        </row>
        <row r="158">
          <cell r="H158">
            <v>0</v>
          </cell>
        </row>
        <row r="161">
          <cell r="H161">
            <v>20.500000000000004</v>
          </cell>
        </row>
        <row r="162">
          <cell r="H162">
            <v>21.608108108108109</v>
          </cell>
        </row>
        <row r="165">
          <cell r="H165">
            <v>1.9625000000000001</v>
          </cell>
        </row>
        <row r="166">
          <cell r="H166">
            <v>1.0394436440997274</v>
          </cell>
        </row>
        <row r="167">
          <cell r="H167">
            <v>22.466666666666669</v>
          </cell>
        </row>
        <row r="168">
          <cell r="H168">
            <v>7</v>
          </cell>
        </row>
        <row r="169">
          <cell r="H169">
            <v>8.5451388888888893</v>
          </cell>
        </row>
        <row r="170">
          <cell r="H170">
            <v>27.466666666666669</v>
          </cell>
        </row>
        <row r="171">
          <cell r="H171">
            <v>25.892545454545456</v>
          </cell>
        </row>
        <row r="172">
          <cell r="H172">
            <v>25.387147245988579</v>
          </cell>
        </row>
        <row r="173">
          <cell r="H173">
            <v>17.502350655049206</v>
          </cell>
        </row>
        <row r="174">
          <cell r="H174">
            <v>13.60026128294766</v>
          </cell>
        </row>
        <row r="175">
          <cell r="H175">
            <v>18.824961629536237</v>
          </cell>
        </row>
        <row r="176">
          <cell r="H176">
            <v>21.905528758090121</v>
          </cell>
        </row>
        <row r="177">
          <cell r="H177">
            <v>10.97099050790505</v>
          </cell>
        </row>
        <row r="178">
          <cell r="H178">
            <v>8.5</v>
          </cell>
        </row>
        <row r="181">
          <cell r="H181">
            <v>4.3000000000000007</v>
          </cell>
        </row>
        <row r="182">
          <cell r="H182">
            <v>1.6666666666666667</v>
          </cell>
        </row>
        <row r="183">
          <cell r="H183">
            <v>23</v>
          </cell>
        </row>
        <row r="184">
          <cell r="H184">
            <v>25.734079999999999</v>
          </cell>
        </row>
        <row r="185">
          <cell r="H185">
            <v>31.202999999999999</v>
          </cell>
        </row>
        <row r="186">
          <cell r="H186">
            <v>27.88545454545455</v>
          </cell>
        </row>
        <row r="187">
          <cell r="H187">
            <v>30.182222222222222</v>
          </cell>
        </row>
        <row r="188">
          <cell r="H188">
            <v>11.844117647058823</v>
          </cell>
        </row>
        <row r="189">
          <cell r="H189">
            <v>18.648648648648649</v>
          </cell>
        </row>
        <row r="190">
          <cell r="H190">
            <v>29.1</v>
          </cell>
        </row>
        <row r="191">
          <cell r="H191">
            <v>11.111428571428572</v>
          </cell>
        </row>
        <row r="194">
          <cell r="H194">
            <v>4.3611111111111107</v>
          </cell>
        </row>
        <row r="195">
          <cell r="H195">
            <v>16.540740740740741</v>
          </cell>
        </row>
        <row r="196">
          <cell r="H196">
            <v>20.708955223880594</v>
          </cell>
        </row>
        <row r="197">
          <cell r="H197">
            <v>23.864734299516908</v>
          </cell>
        </row>
        <row r="198">
          <cell r="H198">
            <v>7.5</v>
          </cell>
        </row>
        <row r="199">
          <cell r="H199">
            <v>21.781500000000001</v>
          </cell>
        </row>
        <row r="200">
          <cell r="H200">
            <v>42.265000000000001</v>
          </cell>
        </row>
        <row r="201">
          <cell r="H201">
            <v>24.081199999999999</v>
          </cell>
        </row>
        <row r="202">
          <cell r="H202">
            <v>0.23625718107512478</v>
          </cell>
        </row>
        <row r="203">
          <cell r="H203">
            <v>10.488059701492537</v>
          </cell>
        </row>
        <row r="204">
          <cell r="H204">
            <v>18.481208053691276</v>
          </cell>
        </row>
        <row r="205">
          <cell r="H205">
            <v>25.76</v>
          </cell>
        </row>
        <row r="206">
          <cell r="H206">
            <v>25.094999999999999</v>
          </cell>
        </row>
        <row r="207">
          <cell r="H207">
            <v>18.475483870967743</v>
          </cell>
        </row>
        <row r="208">
          <cell r="H208">
            <v>20.372999999999998</v>
          </cell>
        </row>
        <row r="209">
          <cell r="H209">
            <v>16.908999999999999</v>
          </cell>
        </row>
        <row r="210">
          <cell r="H210">
            <v>27.227941176470587</v>
          </cell>
        </row>
        <row r="211">
          <cell r="H211">
            <v>20.060000000000002</v>
          </cell>
        </row>
        <row r="212">
          <cell r="H212">
            <v>25.089500000000001</v>
          </cell>
        </row>
        <row r="213">
          <cell r="H213">
            <v>23.260645161290324</v>
          </cell>
        </row>
        <row r="214">
          <cell r="H214">
            <v>19.655609756097562</v>
          </cell>
        </row>
        <row r="215">
          <cell r="H215">
            <v>23.239111111111114</v>
          </cell>
        </row>
        <row r="216">
          <cell r="H216">
            <v>22.058064516129029</v>
          </cell>
        </row>
        <row r="217">
          <cell r="H217">
            <v>17.088941176470588</v>
          </cell>
        </row>
        <row r="218">
          <cell r="H218">
            <v>18</v>
          </cell>
        </row>
        <row r="219">
          <cell r="H219">
            <v>23</v>
          </cell>
        </row>
        <row r="220">
          <cell r="H220">
            <v>13.123333333333333</v>
          </cell>
        </row>
        <row r="221">
          <cell r="H221">
            <v>39.668499999999995</v>
          </cell>
        </row>
        <row r="222">
          <cell r="H222">
            <v>26.041935483870972</v>
          </cell>
        </row>
        <row r="223">
          <cell r="H223">
            <v>17.473333333333336</v>
          </cell>
        </row>
        <row r="226">
          <cell r="H226">
            <v>3.4411764705882355</v>
          </cell>
        </row>
        <row r="227">
          <cell r="H227">
            <v>9.5</v>
          </cell>
        </row>
        <row r="228">
          <cell r="H228">
            <v>20.994999999999997</v>
          </cell>
        </row>
        <row r="229">
          <cell r="H229">
            <v>4.6013333333333337</v>
          </cell>
        </row>
        <row r="230">
          <cell r="H230">
            <v>37.47</v>
          </cell>
        </row>
        <row r="231">
          <cell r="H231">
            <v>25.516333333333336</v>
          </cell>
        </row>
        <row r="232">
          <cell r="H232">
            <v>29.27428571428571</v>
          </cell>
        </row>
        <row r="233">
          <cell r="H233">
            <v>8.9254999999999995</v>
          </cell>
        </row>
        <row r="234">
          <cell r="H234">
            <v>28.9405</v>
          </cell>
        </row>
        <row r="235">
          <cell r="H235">
            <v>25.771764705882354</v>
          </cell>
        </row>
        <row r="236">
          <cell r="H236">
            <v>28.686399999999999</v>
          </cell>
        </row>
        <row r="237">
          <cell r="H237">
            <v>14.35</v>
          </cell>
        </row>
        <row r="238">
          <cell r="H238">
            <v>36.027500000000003</v>
          </cell>
        </row>
        <row r="239">
          <cell r="H239">
            <v>14.367333333333333</v>
          </cell>
        </row>
        <row r="240">
          <cell r="H240">
            <v>19</v>
          </cell>
        </row>
        <row r="241">
          <cell r="H241">
            <v>20.700967741935486</v>
          </cell>
        </row>
        <row r="242">
          <cell r="H242">
            <v>50.290571428571432</v>
          </cell>
        </row>
      </sheetData>
      <sheetData sheetId="6"/>
      <sheetData sheetId="7"/>
      <sheetData sheetId="8"/>
      <sheetData sheetId="9">
        <row r="8">
          <cell r="M8">
            <v>25.499999999999996</v>
          </cell>
        </row>
        <row r="9">
          <cell r="M9">
            <v>25.52466456195738</v>
          </cell>
        </row>
        <row r="10">
          <cell r="M10">
            <v>0.5</v>
          </cell>
        </row>
        <row r="11">
          <cell r="M11">
            <v>25.499999999999996</v>
          </cell>
        </row>
        <row r="12">
          <cell r="M12">
            <v>25.454545454545453</v>
          </cell>
        </row>
        <row r="13">
          <cell r="M13">
            <v>25.46</v>
          </cell>
        </row>
        <row r="14">
          <cell r="M14">
            <v>10.794117647058824</v>
          </cell>
        </row>
        <row r="15">
          <cell r="M15">
            <v>0.92516961038318013</v>
          </cell>
        </row>
        <row r="16">
          <cell r="M16">
            <v>26.953353568567934</v>
          </cell>
        </row>
        <row r="17">
          <cell r="M17">
            <v>25.499999999999996</v>
          </cell>
        </row>
        <row r="18">
          <cell r="M18">
            <v>25.53184713375796</v>
          </cell>
        </row>
        <row r="19">
          <cell r="M19">
            <v>25.499013456453966</v>
          </cell>
        </row>
        <row r="20">
          <cell r="M20">
            <v>25.485736842105268</v>
          </cell>
        </row>
        <row r="23">
          <cell r="M23">
            <v>30.5</v>
          </cell>
        </row>
        <row r="24">
          <cell r="M24">
            <v>0.5</v>
          </cell>
        </row>
        <row r="25">
          <cell r="M25">
            <v>25.49996487742925</v>
          </cell>
        </row>
        <row r="26">
          <cell r="M26">
            <v>25.499999999999996</v>
          </cell>
        </row>
        <row r="27">
          <cell r="M27">
            <v>22.668033695411218</v>
          </cell>
        </row>
        <row r="28">
          <cell r="M28">
            <v>25.499999999999996</v>
          </cell>
        </row>
        <row r="29">
          <cell r="M29">
            <v>30.5</v>
          </cell>
        </row>
        <row r="30">
          <cell r="M30">
            <v>20.41</v>
          </cell>
        </row>
        <row r="31">
          <cell r="M31">
            <v>20.75843947075553</v>
          </cell>
        </row>
        <row r="34">
          <cell r="M34">
            <v>0.5</v>
          </cell>
        </row>
        <row r="37">
          <cell r="M37">
            <v>21.000000000000004</v>
          </cell>
        </row>
        <row r="38">
          <cell r="M38">
            <v>22.108108108108109</v>
          </cell>
        </row>
        <row r="41">
          <cell r="M41">
            <v>2.2999999999999998</v>
          </cell>
        </row>
        <row r="42">
          <cell r="M42">
            <v>1.04</v>
          </cell>
        </row>
        <row r="43">
          <cell r="M43">
            <v>22.47</v>
          </cell>
        </row>
        <row r="44">
          <cell r="M44">
            <v>8</v>
          </cell>
        </row>
        <row r="45">
          <cell r="M45">
            <v>8.58</v>
          </cell>
        </row>
        <row r="46">
          <cell r="M46">
            <v>27.966666666666669</v>
          </cell>
        </row>
        <row r="47">
          <cell r="M47">
            <v>26.392545454545456</v>
          </cell>
        </row>
        <row r="48">
          <cell r="M48">
            <v>31.06</v>
          </cell>
        </row>
        <row r="49">
          <cell r="M49">
            <v>17.5</v>
          </cell>
        </row>
        <row r="50">
          <cell r="M50">
            <v>13.6</v>
          </cell>
        </row>
        <row r="51">
          <cell r="M51">
            <v>18.84</v>
          </cell>
        </row>
        <row r="52">
          <cell r="M52">
            <v>21.91</v>
          </cell>
        </row>
        <row r="53">
          <cell r="M53">
            <v>11.02</v>
          </cell>
        </row>
        <row r="54">
          <cell r="M54">
            <v>9</v>
          </cell>
        </row>
        <row r="57">
          <cell r="M57">
            <v>4.46</v>
          </cell>
        </row>
        <row r="58">
          <cell r="M58">
            <v>1.67</v>
          </cell>
        </row>
        <row r="59">
          <cell r="M59">
            <v>23</v>
          </cell>
        </row>
        <row r="60">
          <cell r="M60">
            <v>25.93</v>
          </cell>
        </row>
        <row r="61">
          <cell r="M61">
            <v>31</v>
          </cell>
        </row>
        <row r="62">
          <cell r="M62">
            <v>18.809999999999999</v>
          </cell>
        </row>
        <row r="63">
          <cell r="M63">
            <v>30.18</v>
          </cell>
        </row>
        <row r="64">
          <cell r="M64">
            <v>11.84</v>
          </cell>
        </row>
        <row r="65">
          <cell r="M65">
            <v>20.7</v>
          </cell>
        </row>
        <row r="66">
          <cell r="M66">
            <v>29.1</v>
          </cell>
        </row>
        <row r="67">
          <cell r="M67">
            <v>11.15</v>
          </cell>
        </row>
        <row r="70">
          <cell r="M70">
            <v>4.6399999999999997</v>
          </cell>
        </row>
        <row r="71">
          <cell r="M71">
            <v>16.59</v>
          </cell>
        </row>
        <row r="72">
          <cell r="M72">
            <v>20.71</v>
          </cell>
        </row>
        <row r="73">
          <cell r="M73">
            <v>23.86</v>
          </cell>
        </row>
        <row r="74">
          <cell r="M74">
            <v>8</v>
          </cell>
        </row>
        <row r="75">
          <cell r="M75">
            <v>21.78</v>
          </cell>
        </row>
        <row r="76">
          <cell r="M76">
            <v>42.3</v>
          </cell>
        </row>
        <row r="77">
          <cell r="M77">
            <v>24.11</v>
          </cell>
        </row>
        <row r="78">
          <cell r="M78">
            <v>0.24</v>
          </cell>
        </row>
        <row r="79">
          <cell r="M79">
            <v>10.49</v>
          </cell>
        </row>
        <row r="80">
          <cell r="M80">
            <v>18.981208053691276</v>
          </cell>
        </row>
        <row r="81">
          <cell r="M81">
            <v>32.770000000000003</v>
          </cell>
        </row>
        <row r="82">
          <cell r="M82">
            <v>25.1</v>
          </cell>
        </row>
        <row r="83">
          <cell r="M83">
            <v>18.48</v>
          </cell>
        </row>
        <row r="84">
          <cell r="M84">
            <v>20.37</v>
          </cell>
        </row>
        <row r="85">
          <cell r="M85">
            <v>16.91</v>
          </cell>
        </row>
        <row r="86">
          <cell r="M86">
            <v>27.23</v>
          </cell>
        </row>
        <row r="87">
          <cell r="M87">
            <v>20.059999999999999</v>
          </cell>
        </row>
        <row r="88">
          <cell r="M88">
            <v>25.09</v>
          </cell>
        </row>
        <row r="89">
          <cell r="M89">
            <v>23.26</v>
          </cell>
        </row>
        <row r="90">
          <cell r="M90">
            <v>20.96</v>
          </cell>
        </row>
        <row r="91">
          <cell r="M91">
            <v>23.24</v>
          </cell>
        </row>
        <row r="92">
          <cell r="M92">
            <v>22.7</v>
          </cell>
        </row>
        <row r="93">
          <cell r="M93">
            <v>17.09</v>
          </cell>
        </row>
        <row r="94">
          <cell r="M94">
            <v>24</v>
          </cell>
        </row>
        <row r="95">
          <cell r="M95">
            <v>28</v>
          </cell>
        </row>
        <row r="96">
          <cell r="M96">
            <v>13.13</v>
          </cell>
        </row>
        <row r="97">
          <cell r="M97">
            <v>39.67</v>
          </cell>
        </row>
        <row r="98">
          <cell r="M98">
            <v>26.04</v>
          </cell>
        </row>
        <row r="99">
          <cell r="M99">
            <v>17.5</v>
          </cell>
        </row>
        <row r="102">
          <cell r="M102">
            <v>3.85</v>
          </cell>
        </row>
        <row r="103">
          <cell r="M103">
            <v>10</v>
          </cell>
        </row>
        <row r="104">
          <cell r="M104">
            <v>21</v>
          </cell>
        </row>
        <row r="105">
          <cell r="M105">
            <v>4.5999999999999996</v>
          </cell>
        </row>
        <row r="106">
          <cell r="M106">
            <v>37.47</v>
          </cell>
        </row>
        <row r="107">
          <cell r="M107">
            <v>28.44</v>
          </cell>
        </row>
        <row r="108">
          <cell r="M108">
            <v>29.27</v>
          </cell>
        </row>
        <row r="109">
          <cell r="M109">
            <v>8.93</v>
          </cell>
        </row>
        <row r="110">
          <cell r="M110">
            <v>28.94</v>
          </cell>
        </row>
        <row r="111">
          <cell r="M111">
            <v>25.77</v>
          </cell>
        </row>
        <row r="112">
          <cell r="M112">
            <v>28.69</v>
          </cell>
        </row>
        <row r="113">
          <cell r="M113">
            <v>16.78</v>
          </cell>
        </row>
        <row r="114">
          <cell r="M114">
            <v>36.03</v>
          </cell>
        </row>
        <row r="115">
          <cell r="M115">
            <v>14.37</v>
          </cell>
        </row>
        <row r="116">
          <cell r="M116">
            <v>24</v>
          </cell>
        </row>
        <row r="117">
          <cell r="M117">
            <v>20.71</v>
          </cell>
        </row>
        <row r="118">
          <cell r="M118">
            <v>50.29</v>
          </cell>
        </row>
      </sheetData>
      <sheetData sheetId="10">
        <row r="7">
          <cell r="A7" t="str">
            <v>1.03.1.03.02.01.</v>
          </cell>
          <cell r="B7" t="str">
            <v>I</v>
          </cell>
          <cell r="C7" t="str">
            <v>Program Pelayanan Administrasi Perkantoran</v>
          </cell>
        </row>
        <row r="8">
          <cell r="A8" t="str">
            <v>1.03.1.03.02.01.01.</v>
          </cell>
          <cell r="B8" t="str">
            <v>01</v>
          </cell>
          <cell r="C8" t="str">
            <v>Kegiatan Penyediaan Jasa Surat Menyurat</v>
          </cell>
          <cell r="D8" t="str">
            <v>Kepum</v>
          </cell>
          <cell r="E8">
            <v>12000000</v>
          </cell>
        </row>
        <row r="9">
          <cell r="A9" t="str">
            <v>1.03.1.03.02.01.02.</v>
          </cell>
          <cell r="B9" t="str">
            <v>02</v>
          </cell>
          <cell r="C9" t="str">
            <v>Kegiatan Penyediaan Jasa Komunikasi, Sumber Daya Air dan Listrik</v>
          </cell>
          <cell r="D9" t="str">
            <v>Kepum</v>
          </cell>
          <cell r="E9">
            <v>1013600000</v>
          </cell>
        </row>
        <row r="10">
          <cell r="A10" t="str">
            <v>1.03.1.03.02.01.05.</v>
          </cell>
          <cell r="B10" t="str">
            <v>03</v>
          </cell>
          <cell r="C10" t="str">
            <v>Kegiatan Jaminan Barang Milik Daerah</v>
          </cell>
          <cell r="D10" t="str">
            <v>Kepum</v>
          </cell>
          <cell r="E10">
            <v>58500000</v>
          </cell>
        </row>
        <row r="11">
          <cell r="A11" t="str">
            <v>1.03.1.03.02.01.08.</v>
          </cell>
          <cell r="B11" t="str">
            <v>04</v>
          </cell>
          <cell r="C11" t="str">
            <v>Kegiatan Penyediaan Jasa Kebersihan Kantor/Rumah Dinas</v>
          </cell>
          <cell r="D11" t="str">
            <v>Kepum</v>
          </cell>
          <cell r="E11">
            <v>320640000</v>
          </cell>
        </row>
        <row r="12">
          <cell r="A12" t="str">
            <v>1.03.1.03.02.01.10.</v>
          </cell>
          <cell r="B12" t="str">
            <v>05</v>
          </cell>
          <cell r="C12" t="str">
            <v>Kegiatan Penyediaan Alat Tulis Kantor</v>
          </cell>
          <cell r="D12" t="str">
            <v>Kepum</v>
          </cell>
          <cell r="E12">
            <v>220000000</v>
          </cell>
        </row>
        <row r="13">
          <cell r="A13" t="str">
            <v>1.03.1.03.02.01.11.</v>
          </cell>
          <cell r="B13" t="str">
            <v>06</v>
          </cell>
          <cell r="C13" t="str">
            <v>Penyediaan Barang Cetak dan penggandaan</v>
          </cell>
          <cell r="D13" t="str">
            <v>Kepum</v>
          </cell>
          <cell r="E13">
            <v>250000000</v>
          </cell>
        </row>
        <row r="14">
          <cell r="A14" t="str">
            <v>1.03.1.03.02.01.12.</v>
          </cell>
          <cell r="B14" t="str">
            <v>07</v>
          </cell>
          <cell r="C14" t="str">
            <v>Kegiatan Penyediaan Komponen Instalasi Listrik/Penerangan Bangunan Kantor</v>
          </cell>
          <cell r="D14" t="str">
            <v>Kepum</v>
          </cell>
          <cell r="E14">
            <v>204000000</v>
          </cell>
        </row>
        <row r="15">
          <cell r="A15" t="str">
            <v>1.03.1.03.02.01.13.</v>
          </cell>
          <cell r="B15" t="str">
            <v>08</v>
          </cell>
          <cell r="C15" t="str">
            <v>Kegiatan Penyediaan Peralatan dan Perlengkapan Kantor</v>
          </cell>
          <cell r="D15" t="str">
            <v>Kepum</v>
          </cell>
          <cell r="E15">
            <v>929041000</v>
          </cell>
        </row>
        <row r="16">
          <cell r="A16" t="str">
            <v>1.03.1.03.02.01.14.</v>
          </cell>
          <cell r="B16" t="str">
            <v>09</v>
          </cell>
          <cell r="C16" t="str">
            <v>Kegiatan Penyediaan Peralatan Rumah Tangga</v>
          </cell>
          <cell r="D16" t="str">
            <v>Kepum</v>
          </cell>
          <cell r="E16">
            <v>94884000</v>
          </cell>
        </row>
        <row r="17">
          <cell r="A17" t="str">
            <v>1.03.1.03.02.01.15.</v>
          </cell>
          <cell r="B17" t="str">
            <v>10</v>
          </cell>
          <cell r="C17" t="str">
            <v>Kegiatan Penyediaan Bahan Bacaan dan Peraturan Perundang-undangan</v>
          </cell>
          <cell r="D17" t="str">
            <v>Kepum</v>
          </cell>
          <cell r="E17">
            <v>14400000</v>
          </cell>
        </row>
        <row r="18">
          <cell r="A18" t="str">
            <v>1.03.1.03.02.01.17.</v>
          </cell>
          <cell r="B18">
            <v>11</v>
          </cell>
          <cell r="C18" t="str">
            <v>Kegiatan Penyediaan Makanan dan Minuman</v>
          </cell>
          <cell r="D18" t="str">
            <v>Kepum</v>
          </cell>
          <cell r="E18">
            <v>117750000</v>
          </cell>
        </row>
        <row r="19">
          <cell r="A19" t="str">
            <v>1.03.1.03.02.01.18.</v>
          </cell>
          <cell r="B19">
            <v>12</v>
          </cell>
          <cell r="C19" t="str">
            <v>Kegiatan Rapat-rapat Koordinasi dan Konsultasi di dalam dan luar Daerah</v>
          </cell>
          <cell r="D19" t="str">
            <v>Kepum</v>
          </cell>
          <cell r="E19">
            <v>760230000</v>
          </cell>
        </row>
        <row r="20">
          <cell r="A20" t="str">
            <v>1.03.1.03.02.01.19.</v>
          </cell>
          <cell r="B20">
            <v>13</v>
          </cell>
          <cell r="C20" t="str">
            <v>Kegiatan Penyediaan Jasa Pelayanan Perkantoran</v>
          </cell>
          <cell r="D20" t="str">
            <v>Kepum</v>
          </cell>
          <cell r="E20">
            <v>1900000000</v>
          </cell>
        </row>
        <row r="22">
          <cell r="A22" t="str">
            <v>1.03.1.03.02.02.</v>
          </cell>
          <cell r="B22" t="str">
            <v>II</v>
          </cell>
          <cell r="C22" t="str">
            <v>Program Peningkatan Sarana dan Prasarana Aparatur</v>
          </cell>
        </row>
        <row r="23">
          <cell r="A23" t="str">
            <v>1.03.1.03.02.02.21.</v>
          </cell>
          <cell r="B23">
            <v>14</v>
          </cell>
          <cell r="C23" t="str">
            <v>Kegiatan Pemeliharaan Rutin/Berkala Rumah Dinas</v>
          </cell>
          <cell r="D23" t="str">
            <v>Kepum</v>
          </cell>
          <cell r="E23">
            <v>180000000</v>
          </cell>
        </row>
        <row r="24">
          <cell r="A24" t="str">
            <v>1.03.1.03.02.02.22.</v>
          </cell>
          <cell r="B24">
            <v>15</v>
          </cell>
          <cell r="C24" t="str">
            <v>Kegiatan Pemeliharaan Rutin/Berkala Gedung Kantor</v>
          </cell>
          <cell r="D24" t="str">
            <v>Kepum</v>
          </cell>
          <cell r="E24">
            <v>1070000000</v>
          </cell>
        </row>
        <row r="25">
          <cell r="A25" t="str">
            <v>1.03.1.03.02.02.24.</v>
          </cell>
          <cell r="B25">
            <v>16</v>
          </cell>
          <cell r="C25" t="str">
            <v>Kegiatan Pemeliharaan Rutin/Berkala Kendaraan Dinas/Operasional</v>
          </cell>
          <cell r="D25" t="str">
            <v>Kepum</v>
          </cell>
          <cell r="E25">
            <v>1423586000</v>
          </cell>
        </row>
        <row r="26">
          <cell r="A26" t="str">
            <v>1.03.1.03.02.02.26.</v>
          </cell>
          <cell r="B26">
            <v>17</v>
          </cell>
          <cell r="C26" t="str">
            <v>Kegiatan Pemeliharaan Rutin /Berkala Perlengkapan Gedung Kantor</v>
          </cell>
          <cell r="D26" t="str">
            <v>Kepum</v>
          </cell>
          <cell r="E26">
            <v>30000000</v>
          </cell>
        </row>
        <row r="27">
          <cell r="A27" t="str">
            <v>1.03.1.03.02.02.29.</v>
          </cell>
          <cell r="B27">
            <v>18</v>
          </cell>
          <cell r="C27" t="str">
            <v>Kegiatan Pemeliharaan Rutin/Berkala Meubelair</v>
          </cell>
          <cell r="D27" t="str">
            <v>Kepum</v>
          </cell>
          <cell r="E27">
            <v>22555000</v>
          </cell>
        </row>
        <row r="28">
          <cell r="A28" t="str">
            <v>1.03.1.03.02.02.30.</v>
          </cell>
          <cell r="B28">
            <v>19</v>
          </cell>
          <cell r="C28" t="str">
            <v>Kegiatan Pemeliharaan Rutin/Berkala Peralatan Kantor dan Rumah Tangga</v>
          </cell>
          <cell r="D28" t="str">
            <v>Kepum</v>
          </cell>
          <cell r="E28">
            <v>203592000</v>
          </cell>
        </row>
        <row r="29">
          <cell r="A29" t="str">
            <v>1.03.1.03.02.02.33.</v>
          </cell>
          <cell r="B29">
            <v>20</v>
          </cell>
          <cell r="C29" t="str">
            <v>Kegiatan Pemeliharaan Rutin/Berkala Arsip</v>
          </cell>
          <cell r="D29" t="str">
            <v>Kepum</v>
          </cell>
          <cell r="E29">
            <v>11400000</v>
          </cell>
        </row>
        <row r="30">
          <cell r="A30" t="str">
            <v>1.03.1.03.02.02.38.</v>
          </cell>
          <cell r="B30">
            <v>21</v>
          </cell>
          <cell r="C30" t="str">
            <v>Kegiatan Pemeliharan Rutin/Berkala Alat Besar dan Berat</v>
          </cell>
          <cell r="D30" t="str">
            <v>PBP-SWP</v>
          </cell>
          <cell r="E30">
            <v>926000000</v>
          </cell>
        </row>
        <row r="31">
          <cell r="A31" t="str">
            <v>1.03.1.03.02.02.45.</v>
          </cell>
          <cell r="B31">
            <v>22</v>
          </cell>
          <cell r="C31" t="str">
            <v>Kegiatan Rehab Gedung Kantor/UPTD/Balai</v>
          </cell>
          <cell r="D31" t="str">
            <v>Kepum</v>
          </cell>
          <cell r="E31">
            <v>808700000</v>
          </cell>
        </row>
        <row r="33">
          <cell r="A33" t="str">
            <v>1.03.1.03.02.03.</v>
          </cell>
          <cell r="B33" t="str">
            <v>III</v>
          </cell>
          <cell r="C33" t="str">
            <v>Program Peningkatan Disiplin Aparatur</v>
          </cell>
        </row>
        <row r="34">
          <cell r="A34" t="str">
            <v>1.03.1.03.02.03.02.</v>
          </cell>
          <cell r="B34">
            <v>23</v>
          </cell>
          <cell r="C34" t="str">
            <v>Pengadaan Pakaian Dinas beserta Perlengkapannya</v>
          </cell>
          <cell r="D34" t="str">
            <v>Kepum</v>
          </cell>
          <cell r="E34">
            <v>596468000</v>
          </cell>
        </row>
        <row r="36">
          <cell r="A36" t="str">
            <v>1.03.1.03.02.05.</v>
          </cell>
          <cell r="B36" t="str">
            <v>IV</v>
          </cell>
          <cell r="C36" t="str">
            <v>Program Peningkatan Kapasitas Sumber Daya Aparatur</v>
          </cell>
        </row>
        <row r="37">
          <cell r="A37" t="str">
            <v>1.03.1.03.02.05.02.</v>
          </cell>
          <cell r="B37">
            <v>24</v>
          </cell>
          <cell r="C37" t="str">
            <v>Kegiatan Sosialisasi Peraturan Perundang-undangan</v>
          </cell>
          <cell r="D37" t="str">
            <v>Kepum</v>
          </cell>
          <cell r="E37">
            <v>75000000</v>
          </cell>
        </row>
        <row r="38">
          <cell r="A38" t="str">
            <v>1.03.1.03.02.05.03.</v>
          </cell>
          <cell r="B38">
            <v>25</v>
          </cell>
          <cell r="C38" t="str">
            <v>Kegiatan Bimbingan Teknis Implementasi Peraturan Perundang-Undangan</v>
          </cell>
          <cell r="D38" t="str">
            <v>Kepum</v>
          </cell>
          <cell r="E38">
            <v>185000000</v>
          </cell>
        </row>
        <row r="40">
          <cell r="A40" t="str">
            <v>1.03.1.03.02.19.</v>
          </cell>
          <cell r="B40" t="str">
            <v>V</v>
          </cell>
          <cell r="C40" t="str">
            <v>Program Pengembangan dan Pengelolaan Jaringan Irigasi,  Rawa serta Jaringan Air Lainnya</v>
          </cell>
        </row>
        <row r="41">
          <cell r="A41" t="str">
            <v>1.03.1.03.02.19.01.</v>
          </cell>
          <cell r="B41">
            <v>26</v>
          </cell>
          <cell r="C41" t="str">
            <v>Kegiatan Perencanaan teknis Prasarana dan Sarana Irigasi</v>
          </cell>
          <cell r="D41" t="str">
            <v>SID</v>
          </cell>
          <cell r="E41">
            <v>2000000000</v>
          </cell>
        </row>
        <row r="42">
          <cell r="A42" t="str">
            <v>1.03.1.03.02.19.02.</v>
          </cell>
          <cell r="B42">
            <v>27</v>
          </cell>
          <cell r="C42" t="str">
            <v>Kegiatan Perbaikan dan Pembangunan Prasarana dan Sarana Irigasi</v>
          </cell>
          <cell r="D42" t="str">
            <v>PP-IAB</v>
          </cell>
          <cell r="E42">
            <v>40739390000</v>
          </cell>
        </row>
        <row r="43">
          <cell r="A43" t="str">
            <v>1.03.1.03.02.19.03.</v>
          </cell>
          <cell r="B43">
            <v>28</v>
          </cell>
          <cell r="C43" t="str">
            <v>Kegiatan Pembinaan, Pemantauan &amp; Evaluasi Kinerja dan Kondisi Prasarana dan Sarana Irigasi</v>
          </cell>
          <cell r="D43" t="str">
            <v>OP-IAB</v>
          </cell>
          <cell r="E43">
            <v>300000000</v>
          </cell>
        </row>
        <row r="44">
          <cell r="A44" t="str">
            <v>1.03.1.03.02.19.05.</v>
          </cell>
          <cell r="B44">
            <v>29</v>
          </cell>
          <cell r="C44" t="str">
            <v>Kegiatan Pendampingan Bantuan/ Pinjaman Luar Negeri</v>
          </cell>
          <cell r="D44" t="str">
            <v>PK SWP</v>
          </cell>
          <cell r="E44">
            <v>690000000</v>
          </cell>
        </row>
        <row r="45">
          <cell r="A45" t="str">
            <v>1.03.1.03.02.19.06.</v>
          </cell>
          <cell r="B45">
            <v>30</v>
          </cell>
          <cell r="C45" t="str">
            <v>Kegiatan Kerjasama dalam Pengelolaan SDA</v>
          </cell>
          <cell r="D45" t="str">
            <v>KMM</v>
          </cell>
          <cell r="E45">
            <v>720000000</v>
          </cell>
        </row>
        <row r="46">
          <cell r="A46" t="str">
            <v>1.03.1.03.02.19.07.</v>
          </cell>
          <cell r="B46">
            <v>31</v>
          </cell>
          <cell r="C46" t="str">
            <v>Kegiatan Penyusunan Program dan Anggaran Pengelolaan SDA</v>
          </cell>
          <cell r="D46" t="str">
            <v>Program</v>
          </cell>
          <cell r="E46">
            <v>450000000</v>
          </cell>
        </row>
        <row r="47">
          <cell r="A47" t="str">
            <v>1.03.1.03.02.19.08.</v>
          </cell>
          <cell r="B47">
            <v>32</v>
          </cell>
          <cell r="C47" t="str">
            <v>Kegiatan Pemantauan, Evaluasi dan Pelaporan Kinerja Pengelolaan SDA</v>
          </cell>
          <cell r="D47" t="str">
            <v>Program</v>
          </cell>
          <cell r="E47">
            <v>550000000</v>
          </cell>
        </row>
        <row r="48">
          <cell r="A48" t="str">
            <v>1.03.1.03.02.19.09.</v>
          </cell>
          <cell r="B48">
            <v>33</v>
          </cell>
          <cell r="C48" t="str">
            <v>Kegiatan Pemeliharaan Prasarana dan Sarana Irigasi Balai PSDA Pemali Comal</v>
          </cell>
          <cell r="D48" t="str">
            <v>OP-PC</v>
          </cell>
          <cell r="E48">
            <v>3329870000</v>
          </cell>
        </row>
        <row r="49">
          <cell r="A49" t="str">
            <v>1.03.1.03.02.19.10.</v>
          </cell>
          <cell r="B49">
            <v>34</v>
          </cell>
          <cell r="C49" t="str">
            <v>Kegiatan Pemeliharaan Prasarana dan Sarana Irigasi Balai PSDA Jragung Tuntang</v>
          </cell>
          <cell r="D49" t="str">
            <v>OP-JT</v>
          </cell>
          <cell r="E49">
            <v>3190600000</v>
          </cell>
        </row>
        <row r="50">
          <cell r="A50" t="str">
            <v>1.03.1.03.02.19.11.</v>
          </cell>
          <cell r="B50">
            <v>35</v>
          </cell>
          <cell r="C50" t="str">
            <v>Kegiatan Pemeliharaan Prasarana dan Sarana Irigasi Balai PSDA Seluna</v>
          </cell>
          <cell r="D50" t="str">
            <v>OP-SLN</v>
          </cell>
          <cell r="E50">
            <v>2480070000</v>
          </cell>
        </row>
        <row r="51">
          <cell r="A51" t="str">
            <v>1.03.1.03.02.19.12.</v>
          </cell>
          <cell r="B51">
            <v>36</v>
          </cell>
          <cell r="C51" t="str">
            <v>Kegiatan Pemeliharaan Prasarana dan Sarana Irigasi Balai PSDA Bengawan Solo</v>
          </cell>
          <cell r="D51" t="str">
            <v>OP-BS</v>
          </cell>
          <cell r="E51">
            <v>4489130000</v>
          </cell>
        </row>
        <row r="52">
          <cell r="A52" t="str">
            <v>1.03.1.03.02.19.13.</v>
          </cell>
          <cell r="B52">
            <v>37</v>
          </cell>
          <cell r="C52" t="str">
            <v>Kegiatan Pemeliharaan Prasarana dan Sarana Irigasi Balai PSDA Probolo</v>
          </cell>
          <cell r="D52" t="str">
            <v>OP-PBL</v>
          </cell>
          <cell r="E52">
            <v>1310240000</v>
          </cell>
        </row>
        <row r="53">
          <cell r="A53" t="str">
            <v>1.03.1.03.02.19.14.</v>
          </cell>
          <cell r="B53">
            <v>38</v>
          </cell>
          <cell r="C53" t="str">
            <v>Kegiatan Pemeliharaan Prasarana dan Sarana Irigasi Balai PSDA Serayu Citanduy</v>
          </cell>
          <cell r="D53" t="str">
            <v>OP-SC</v>
          </cell>
          <cell r="E53">
            <v>1987970000</v>
          </cell>
        </row>
        <row r="54">
          <cell r="A54" t="str">
            <v>1.03.1.03.02.19.15.</v>
          </cell>
          <cell r="B54">
            <v>39</v>
          </cell>
          <cell r="C54" t="str">
            <v>Kegiatan Bantuan Luar Negeri - WISMP</v>
          </cell>
          <cell r="D54" t="str">
            <v>PK SWP</v>
          </cell>
          <cell r="E54">
            <v>1610000000</v>
          </cell>
        </row>
        <row r="56">
          <cell r="A56" t="str">
            <v>1.03.1.03.02.20.</v>
          </cell>
          <cell r="B56" t="str">
            <v>VI</v>
          </cell>
          <cell r="C56" t="str">
            <v>Program Penyediaan dan Pengelolaan Air Baku</v>
          </cell>
        </row>
        <row r="57">
          <cell r="A57" t="str">
            <v>1.03.1.03.02.20.01.</v>
          </cell>
          <cell r="B57">
            <v>40</v>
          </cell>
          <cell r="C57" t="str">
            <v>Kegiatan Perencanaan Teknis Prasarana dan Sarana Air Baku</v>
          </cell>
          <cell r="D57" t="str">
            <v>SID</v>
          </cell>
          <cell r="E57">
            <v>1500000000</v>
          </cell>
        </row>
        <row r="58">
          <cell r="A58" t="str">
            <v>1.03.1.03.02.20.02.</v>
          </cell>
          <cell r="B58">
            <v>41</v>
          </cell>
          <cell r="C58" t="str">
            <v>Kegiatan Perbaikan dan Pembangunan Prasarana dan Sarana Air Baku</v>
          </cell>
          <cell r="D58" t="str">
            <v>PP-IAB</v>
          </cell>
          <cell r="E58">
            <v>4500000000</v>
          </cell>
        </row>
        <row r="59">
          <cell r="A59" t="str">
            <v>1.03.1.03.02.20.03.</v>
          </cell>
          <cell r="B59">
            <v>42</v>
          </cell>
          <cell r="C59" t="str">
            <v>Kegiatan Pembinaan, Pemantauan &amp; Evaluasi Kinerja dan Kondisi Prasarana dan Sarana Air Baku</v>
          </cell>
          <cell r="D59" t="str">
            <v>OP IAB</v>
          </cell>
          <cell r="E59">
            <v>200000000</v>
          </cell>
        </row>
        <row r="60">
          <cell r="A60" t="str">
            <v>1.03.1.03.02.20.04.</v>
          </cell>
          <cell r="B60">
            <v>43</v>
          </cell>
          <cell r="C60" t="str">
            <v>Kegiatan Operasi dan Pemeliharaan Saluran Air Baku Klambu Kudu</v>
          </cell>
          <cell r="D60" t="str">
            <v>OP IAB</v>
          </cell>
          <cell r="E60">
            <v>1250000000</v>
          </cell>
        </row>
        <row r="61">
          <cell r="A61" t="str">
            <v>1.03.1.03.02.20.05.</v>
          </cell>
          <cell r="B61">
            <v>44</v>
          </cell>
          <cell r="C61" t="str">
            <v>Kegiatan Peningkatan Partisipasi Masyarakat dalam Pengelolaan Air Baku</v>
          </cell>
          <cell r="D61" t="str">
            <v>OP IAB</v>
          </cell>
          <cell r="E61">
            <v>200000000</v>
          </cell>
        </row>
        <row r="62">
          <cell r="A62" t="str">
            <v>1.03.1.03.02.20.06.</v>
          </cell>
          <cell r="B62">
            <v>45</v>
          </cell>
          <cell r="C62" t="str">
            <v>Kegiatan Pemeliharaan Prasarana dan Sarana Air Baku Balai PSDA Pemali Comal</v>
          </cell>
          <cell r="D62" t="str">
            <v>OP-PC</v>
          </cell>
          <cell r="E62">
            <v>165000000</v>
          </cell>
        </row>
        <row r="63">
          <cell r="A63" t="str">
            <v>1.03.1.03.02.20.07.</v>
          </cell>
          <cell r="B63">
            <v>46</v>
          </cell>
          <cell r="C63" t="str">
            <v>Kegiatan Pemeliharaan Prasarana dan Sarana Air Baku Balai PSDA Jragung Tuntang</v>
          </cell>
          <cell r="D63" t="str">
            <v>OP-JT</v>
          </cell>
          <cell r="E63">
            <v>180000000</v>
          </cell>
        </row>
        <row r="64">
          <cell r="A64" t="str">
            <v>1.03.1.03.02.20.08.</v>
          </cell>
          <cell r="B64">
            <v>47</v>
          </cell>
          <cell r="C64" t="str">
            <v>Kegiatan Pemeliharaan Prasarana dan Sarana Air Baku Balai PSDA Seluna</v>
          </cell>
          <cell r="D64" t="str">
            <v>OP-SLN</v>
          </cell>
          <cell r="E64">
            <v>170000000</v>
          </cell>
        </row>
        <row r="65">
          <cell r="A65" t="str">
            <v>1.03.1.03.02.20.09.</v>
          </cell>
          <cell r="B65">
            <v>48</v>
          </cell>
          <cell r="C65" t="str">
            <v>Kegiatan Pemeliharaan Prasarana dan Sarana Air Baku Balai PSDA Bengawan Solo</v>
          </cell>
          <cell r="D65" t="str">
            <v>OP-BS</v>
          </cell>
          <cell r="E65">
            <v>185000000</v>
          </cell>
        </row>
        <row r="66">
          <cell r="A66" t="str">
            <v>1.03.1.03.02.20.10.</v>
          </cell>
          <cell r="B66">
            <v>49</v>
          </cell>
          <cell r="C66" t="str">
            <v>Kegiatan Pemeliharaan Prasarana dan Sarana Air Baku Balai PSDA Probolo</v>
          </cell>
          <cell r="D66" t="str">
            <v>OP-PBL</v>
          </cell>
          <cell r="E66">
            <v>160000000</v>
          </cell>
        </row>
        <row r="67">
          <cell r="A67" t="str">
            <v>1.03.1.03.02.20.11.</v>
          </cell>
          <cell r="B67">
            <v>50</v>
          </cell>
          <cell r="C67" t="str">
            <v>Kegiatan Pemeliharaan Prasarana dan Sarana Air Baku Balai PSDA Serayu Citanduy</v>
          </cell>
          <cell r="D67" t="str">
            <v>OP-SC</v>
          </cell>
          <cell r="E67">
            <v>175000000</v>
          </cell>
        </row>
        <row r="69">
          <cell r="A69" t="str">
            <v>1.03.1.03.02.21.</v>
          </cell>
          <cell r="B69" t="str">
            <v>VII</v>
          </cell>
          <cell r="C69" t="str">
            <v>Program Pengelolaan dan Konservasi Sungai, Danau dan Sumber Daya Air Lainnya</v>
          </cell>
        </row>
        <row r="70">
          <cell r="A70" t="str">
            <v>1.03.1.03.02.21.01.</v>
          </cell>
          <cell r="B70">
            <v>51</v>
          </cell>
          <cell r="C70" t="str">
            <v>Kegiatan Perencanaan Teknis Prasarana dan Sarana  Konservasi</v>
          </cell>
          <cell r="D70" t="str">
            <v>SID</v>
          </cell>
          <cell r="E70">
            <v>900000000</v>
          </cell>
        </row>
        <row r="71">
          <cell r="A71" t="str">
            <v>1.03.1.03.02.21.02.</v>
          </cell>
          <cell r="B71">
            <v>52</v>
          </cell>
          <cell r="C71" t="str">
            <v>Kegiatan Pengelolaan Alat dan Data Hidrologi</v>
          </cell>
          <cell r="D71" t="str">
            <v>HIDRO-PPT</v>
          </cell>
          <cell r="E71">
            <v>675000000</v>
          </cell>
        </row>
        <row r="72">
          <cell r="A72" t="str">
            <v>1.03.1.03.02.21.03.</v>
          </cell>
          <cell r="B72">
            <v>53</v>
          </cell>
          <cell r="C72" t="str">
            <v>Kegiatan Penyusunan Rencana Pengembangan SDA</v>
          </cell>
          <cell r="D72" t="str">
            <v>BANGSISDA-PPT</v>
          </cell>
          <cell r="E72">
            <v>1340000000</v>
          </cell>
        </row>
        <row r="73">
          <cell r="A73" t="str">
            <v>1.03.1.03.02.21.04.</v>
          </cell>
          <cell r="B73">
            <v>54</v>
          </cell>
          <cell r="C73" t="str">
            <v>Kegiatan Pengelolaan Sistem Informasi SDA</v>
          </cell>
          <cell r="D73" t="str">
            <v>BANGSISDA-PPT</v>
          </cell>
          <cell r="E73">
            <v>414000000</v>
          </cell>
        </row>
        <row r="74">
          <cell r="A74" t="str">
            <v>1.03.1.03.02.21.05.</v>
          </cell>
          <cell r="B74">
            <v>55</v>
          </cell>
          <cell r="C74" t="str">
            <v>Kegiatan Perbaikan dan Pembangunan Prasarana dan Sarana Konservasi</v>
          </cell>
          <cell r="D74" t="str">
            <v>PK SWP</v>
          </cell>
          <cell r="E74">
            <v>9692834000</v>
          </cell>
        </row>
        <row r="75">
          <cell r="A75" t="str">
            <v>1.03.1.03.02.21.06.</v>
          </cell>
          <cell r="B75">
            <v>56</v>
          </cell>
          <cell r="C75" t="str">
            <v>Kegiatan Pembinaan, Pemantauan &amp; Evaluasi Kinerja dan Kondisi Prasarana dan Sarana Konservasi serta Monitoring Bendungan</v>
          </cell>
          <cell r="D75" t="str">
            <v>OP SWP</v>
          </cell>
          <cell r="E75">
            <v>200000000</v>
          </cell>
        </row>
        <row r="76">
          <cell r="A76" t="str">
            <v>1.03.1.03.02.21.07.</v>
          </cell>
          <cell r="B76">
            <v>57</v>
          </cell>
          <cell r="C76" t="str">
            <v>Kegiatan Konservasi SDA Melalui Kerjasama dengan Masyarakat</v>
          </cell>
          <cell r="D76" t="str">
            <v>M Mutu</v>
          </cell>
          <cell r="E76">
            <v>200000000</v>
          </cell>
        </row>
        <row r="77">
          <cell r="A77" t="str">
            <v>1.03.1.03.02.21.08.</v>
          </cell>
          <cell r="B77">
            <v>58</v>
          </cell>
          <cell r="C77" t="str">
            <v>Kegiatan Pembinaan dan Penerapan Sistem Jaminan Mutu</v>
          </cell>
          <cell r="D77" t="str">
            <v>M Mutu</v>
          </cell>
          <cell r="E77">
            <v>250000000</v>
          </cell>
        </row>
        <row r="78">
          <cell r="A78" t="str">
            <v>1.03.1.03.02.21.09.</v>
          </cell>
          <cell r="B78">
            <v>59</v>
          </cell>
          <cell r="C78" t="str">
            <v>Kegiatan Pengadaan Tanah dan Fasilitasnya</v>
          </cell>
          <cell r="D78" t="str">
            <v>M Aset</v>
          </cell>
          <cell r="E78">
            <v>4592453000</v>
          </cell>
        </row>
        <row r="79">
          <cell r="A79" t="str">
            <v>1.03.1.03.02.21.10.</v>
          </cell>
          <cell r="B79">
            <v>60</v>
          </cell>
          <cell r="C79" t="str">
            <v>Kegiatan Pengelolaan Aset dan Perijinan</v>
          </cell>
          <cell r="D79" t="str">
            <v>M Aset</v>
          </cell>
          <cell r="E79">
            <v>670000000</v>
          </cell>
        </row>
        <row r="80">
          <cell r="A80" t="str">
            <v>1.03.1.03.02.21.11.</v>
          </cell>
          <cell r="B80">
            <v>61</v>
          </cell>
          <cell r="C80" t="str">
            <v>Kegiatan Fasilitasi Kehumasan dalam Pengelolaan SDA</v>
          </cell>
          <cell r="D80" t="str">
            <v>Kepum</v>
          </cell>
          <cell r="E80">
            <v>745000000</v>
          </cell>
        </row>
        <row r="81">
          <cell r="A81" t="str">
            <v>1.03.1.03.02.21.12.</v>
          </cell>
          <cell r="B81">
            <v>62</v>
          </cell>
          <cell r="C81" t="str">
            <v>Kegiatan Pemeliharaan Prasarana dan Sarana Konservasi Balai PSDA Pemali Comal</v>
          </cell>
          <cell r="D81" t="str">
            <v>OP-PC</v>
          </cell>
          <cell r="E81">
            <v>250000000</v>
          </cell>
        </row>
        <row r="82">
          <cell r="A82" t="str">
            <v>1.03.1.03.02.21.13.</v>
          </cell>
          <cell r="B82">
            <v>63</v>
          </cell>
          <cell r="C82" t="str">
            <v>Kegiatan Pengendalian dan Pendayagunaan SDA Balai PSDA Pemali comal</v>
          </cell>
          <cell r="D82" t="str">
            <v>DG-PC</v>
          </cell>
          <cell r="E82">
            <v>200000000</v>
          </cell>
        </row>
        <row r="83">
          <cell r="A83" t="str">
            <v>1.03.1.03.02.21.14.</v>
          </cell>
          <cell r="B83">
            <v>64</v>
          </cell>
          <cell r="C83" t="str">
            <v>Kegiatan Pengelolaan data base SDA Balai PSDA Pemali Comal</v>
          </cell>
          <cell r="D83" t="str">
            <v>DG-PC</v>
          </cell>
          <cell r="E83">
            <v>310000000</v>
          </cell>
        </row>
        <row r="84">
          <cell r="A84" t="str">
            <v>1.03.1.03.02.21.15.</v>
          </cell>
          <cell r="B84">
            <v>65</v>
          </cell>
          <cell r="C84" t="str">
            <v>Kegiatan Pemeliharaan Prasarana dan Sarana Konservasi Balai PSDA Jragung Tuntang</v>
          </cell>
          <cell r="D84" t="str">
            <v>OP-JT</v>
          </cell>
          <cell r="E84">
            <v>300000000</v>
          </cell>
        </row>
        <row r="85">
          <cell r="A85" t="str">
            <v>1.03.1.03.02.21.16.</v>
          </cell>
          <cell r="B85">
            <v>66</v>
          </cell>
          <cell r="C85" t="str">
            <v>Kegiatan Pengendalian dan Pendayagunaan SDA Balai PSDA Jragung Tuntang</v>
          </cell>
          <cell r="D85" t="str">
            <v>DG-JT</v>
          </cell>
          <cell r="E85">
            <v>200000000</v>
          </cell>
        </row>
        <row r="86">
          <cell r="A86" t="str">
            <v>1.03.1.03.02.21.17.</v>
          </cell>
          <cell r="B86">
            <v>67</v>
          </cell>
          <cell r="C86" t="str">
            <v>Kegiatan Pengelolaan data base SDA Balai PSDA Jragung Tuntang</v>
          </cell>
          <cell r="D86" t="str">
            <v>DG-JT</v>
          </cell>
          <cell r="E86">
            <v>340000000</v>
          </cell>
        </row>
        <row r="87">
          <cell r="A87" t="str">
            <v>1.03.1.03.02.21.18.</v>
          </cell>
          <cell r="B87">
            <v>68</v>
          </cell>
          <cell r="C87" t="str">
            <v>Kegiatan Pemeliharaan Prasarana dan Sarana Konservasi Balai PSDA Seluna</v>
          </cell>
          <cell r="D87" t="str">
            <v>OP-SLN</v>
          </cell>
          <cell r="E87">
            <v>200000000</v>
          </cell>
        </row>
        <row r="88">
          <cell r="A88" t="str">
            <v>1.03.1.03.02.21.19.</v>
          </cell>
          <cell r="B88">
            <v>69</v>
          </cell>
          <cell r="C88" t="str">
            <v>Kegiatan Pengendalian dan Pendayagunaan SDA Balai PSDA Seluna</v>
          </cell>
          <cell r="D88" t="str">
            <v>DG-SLN</v>
          </cell>
          <cell r="E88">
            <v>200000000</v>
          </cell>
        </row>
        <row r="89">
          <cell r="A89" t="str">
            <v>1.03.1.03.02.21.20.</v>
          </cell>
          <cell r="B89">
            <v>70</v>
          </cell>
          <cell r="C89" t="str">
            <v>Kegiatan Pengelolaan data base SDA Balai PSDA Seluna</v>
          </cell>
          <cell r="D89" t="str">
            <v>DG-SLN</v>
          </cell>
          <cell r="E89">
            <v>310000000</v>
          </cell>
        </row>
        <row r="90">
          <cell r="A90" t="str">
            <v>1.03.1.03.02.21.21.</v>
          </cell>
          <cell r="B90">
            <v>71</v>
          </cell>
          <cell r="C90" t="str">
            <v>Kegiatan Pemeliharaan Prasarana dan Sarana Konservasi Balai PSDA Bengawan Solo</v>
          </cell>
          <cell r="D90" t="str">
            <v>OP-BS</v>
          </cell>
          <cell r="E90">
            <v>410000000</v>
          </cell>
        </row>
        <row r="91">
          <cell r="A91" t="str">
            <v>1.03.1.03.02.21.22.</v>
          </cell>
          <cell r="B91">
            <v>72</v>
          </cell>
          <cell r="C91" t="str">
            <v>Kegiatan Pengendalian dan Pendayagunaan SDA Balai PSDA Bengawan Solo</v>
          </cell>
          <cell r="D91" t="str">
            <v>DG-BS</v>
          </cell>
          <cell r="E91">
            <v>225000000</v>
          </cell>
        </row>
        <row r="92">
          <cell r="A92" t="str">
            <v>1.03.1.03.02.21.23.</v>
          </cell>
          <cell r="B92">
            <v>73</v>
          </cell>
          <cell r="C92" t="str">
            <v>Kegiatan Pengelolaan data base SDA Balai PSDA Bengawan Solo</v>
          </cell>
          <cell r="D92" t="str">
            <v>DG-BS</v>
          </cell>
          <cell r="E92">
            <v>310000000</v>
          </cell>
        </row>
        <row r="93">
          <cell r="A93" t="str">
            <v>1.03.1.03.02.21.24.</v>
          </cell>
          <cell r="B93">
            <v>74</v>
          </cell>
          <cell r="C93" t="str">
            <v>Kegiatan Pemeliharaan Prasarana dan Sarana Konservasi Balai PSDA Probolo</v>
          </cell>
          <cell r="D93" t="str">
            <v>OP-PBL</v>
          </cell>
          <cell r="E93">
            <v>425000000</v>
          </cell>
        </row>
        <row r="94">
          <cell r="A94" t="str">
            <v>1.03.1.03.02.21.25.</v>
          </cell>
          <cell r="B94">
            <v>75</v>
          </cell>
          <cell r="C94" t="str">
            <v>Kegiatan Pengendalian dan Pendayagunaan SDA Balai PSDA Probolo</v>
          </cell>
          <cell r="D94" t="str">
            <v>DG-PBL</v>
          </cell>
          <cell r="E94">
            <v>140000000</v>
          </cell>
        </row>
        <row r="95">
          <cell r="A95" t="str">
            <v>1.03.1.03.02.21.26.</v>
          </cell>
          <cell r="B95">
            <v>76</v>
          </cell>
          <cell r="C95" t="str">
            <v>Kegiatan Pengelolaan data base SDA Balai PSDA Probolo</v>
          </cell>
          <cell r="D95" t="str">
            <v>DG-PBL</v>
          </cell>
          <cell r="E95">
            <v>310000000</v>
          </cell>
        </row>
        <row r="96">
          <cell r="A96" t="str">
            <v>1.03.1.03.02.21.27.</v>
          </cell>
          <cell r="B96">
            <v>77</v>
          </cell>
          <cell r="C96" t="str">
            <v>Kegiatan Pemeliharaan Prasarana dan Sarana Konservasi Balai PSDA Serayu Citanduy</v>
          </cell>
          <cell r="D96" t="str">
            <v>OP-SC</v>
          </cell>
          <cell r="E96">
            <v>180000000</v>
          </cell>
        </row>
        <row r="97">
          <cell r="A97" t="str">
            <v>1.03.1.03.02.21.28.</v>
          </cell>
          <cell r="B97">
            <v>78</v>
          </cell>
          <cell r="C97" t="str">
            <v>Kegiatan Pengendalian dan Pendayagunaan SDA Balai PSDA Serayu Citanduy</v>
          </cell>
          <cell r="D97" t="str">
            <v>DG-SC</v>
          </cell>
          <cell r="E97">
            <v>200000000</v>
          </cell>
        </row>
        <row r="98">
          <cell r="A98" t="str">
            <v>1.03.1.03.02.21.29.</v>
          </cell>
          <cell r="B98">
            <v>79</v>
          </cell>
          <cell r="C98" t="str">
            <v>Kegiatan Pengelolaan data base SDA Balai PSDA Serayu Citanduy</v>
          </cell>
          <cell r="D98" t="str">
            <v>DG-SC</v>
          </cell>
          <cell r="E98">
            <v>310000000</v>
          </cell>
        </row>
        <row r="99">
          <cell r="A99" t="str">
            <v>1.03.1.03.02.21.31.</v>
          </cell>
          <cell r="B99">
            <v>80</v>
          </cell>
          <cell r="C99" t="str">
            <v>Kegiatan Pembinaan Peran Serta Masyarakat Dalam Pengelolaan SDA Berbasis Gender</v>
          </cell>
          <cell r="E99">
            <v>150000000</v>
          </cell>
        </row>
        <row r="101">
          <cell r="A101" t="str">
            <v>1.03.1.03.02.22.</v>
          </cell>
          <cell r="B101" t="str">
            <v>VIII</v>
          </cell>
          <cell r="C101" t="str">
            <v>Program Pegendalian Banjir dan Pengamanan Pantai</v>
          </cell>
        </row>
        <row r="102">
          <cell r="A102" t="str">
            <v>1.03.1.03.02.22.01.</v>
          </cell>
          <cell r="B102">
            <v>81</v>
          </cell>
          <cell r="C102" t="str">
            <v>Kegiatan Perencanaan Teknis Prasarana dan Sarana  Pengendalian Banjir dan Pengamanan Pantai</v>
          </cell>
          <cell r="D102" t="str">
            <v>SID</v>
          </cell>
          <cell r="E102">
            <v>850000000</v>
          </cell>
        </row>
        <row r="103">
          <cell r="A103" t="str">
            <v>1.03.1.03.02.22.02.</v>
          </cell>
          <cell r="B103">
            <v>82</v>
          </cell>
          <cell r="C103" t="str">
            <v>Kegiatan Perbaikan dan Pembangunan Prasarana dan Sarana Pengendalian Banjir dan Pengamanan Pantai</v>
          </cell>
          <cell r="D103" t="str">
            <v>PK SWP</v>
          </cell>
          <cell r="E103">
            <v>29280973000</v>
          </cell>
        </row>
        <row r="104">
          <cell r="A104" t="str">
            <v>1.03.1.03.02.22.03.</v>
          </cell>
          <cell r="B104">
            <v>83</v>
          </cell>
          <cell r="C104" t="str">
            <v>Kegiatan Pembinaan, Pemantauan &amp; Evaluasi Kinerja dan Kondisi Prasarana dan Sarana Pengendalian Banjir dan Pengamanan Pantai</v>
          </cell>
          <cell r="D104" t="str">
            <v>OP SWP</v>
          </cell>
          <cell r="E104">
            <v>200000000</v>
          </cell>
        </row>
        <row r="105">
          <cell r="A105" t="str">
            <v>1.03.1.03.02.22.04.</v>
          </cell>
          <cell r="B105">
            <v>84</v>
          </cell>
          <cell r="C105" t="str">
            <v>Kegiatan Penanganan Prasarana Sumber Daya Air Akibat Banjir</v>
          </cell>
          <cell r="D105" t="str">
            <v>PBP-SWP</v>
          </cell>
          <cell r="E105">
            <v>2250000000</v>
          </cell>
        </row>
        <row r="106">
          <cell r="A106" t="str">
            <v>1.03.1.03.02.22.05.</v>
          </cell>
          <cell r="B106">
            <v>85</v>
          </cell>
          <cell r="C106" t="str">
            <v>Kegiatan Fasilitasi Koordinasi dan Informasi Posko Banjir</v>
          </cell>
          <cell r="D106" t="str">
            <v>PBP-SWP</v>
          </cell>
          <cell r="E106">
            <v>350000000</v>
          </cell>
        </row>
        <row r="107">
          <cell r="A107" t="str">
            <v>1.03.1.03.02.22.06.</v>
          </cell>
          <cell r="B107">
            <v>86</v>
          </cell>
          <cell r="C107" t="str">
            <v>Kegiatan Pemeliharaan Prasarana dan Sarana Pengendalian Banjir dan Pengamanan Pantai Balai PSDA Pemali Comal</v>
          </cell>
          <cell r="D107" t="str">
            <v>OP-PC</v>
          </cell>
          <cell r="E107">
            <v>600000000</v>
          </cell>
        </row>
        <row r="108">
          <cell r="A108" t="str">
            <v>1.03.1.03.02.22.07.</v>
          </cell>
          <cell r="B108">
            <v>87</v>
          </cell>
          <cell r="C108" t="str">
            <v>Kegiatan Pengelolaan Banjir dan Kekeringan Balai PSDA Pemali Comal</v>
          </cell>
          <cell r="D108" t="str">
            <v>DG-PC</v>
          </cell>
          <cell r="E108">
            <v>350000000</v>
          </cell>
        </row>
        <row r="109">
          <cell r="A109" t="str">
            <v>1.03.1.03.02.22.08.</v>
          </cell>
          <cell r="B109">
            <v>88</v>
          </cell>
          <cell r="C109" t="str">
            <v>Kegiatan Pemeliharaan Prasarana dan Sarana Pengendalian Banjir dan Pengamanan Pantai Balai PSDA Jragung Tuntang</v>
          </cell>
          <cell r="D109" t="str">
            <v>OP-JT</v>
          </cell>
          <cell r="E109">
            <v>600000000</v>
          </cell>
        </row>
        <row r="110">
          <cell r="A110" t="str">
            <v>1.03.1.03.02.22.09.</v>
          </cell>
          <cell r="B110">
            <v>89</v>
          </cell>
          <cell r="C110" t="str">
            <v>Kegiatan Pengelolaan Banjir dan Kekeringan Balai PSDA Jragung Tuntang</v>
          </cell>
          <cell r="D110" t="str">
            <v>DG-JT</v>
          </cell>
          <cell r="E110">
            <v>400000000</v>
          </cell>
        </row>
        <row r="111">
          <cell r="A111" t="str">
            <v>1.03.1.03.02.22.10.</v>
          </cell>
          <cell r="B111">
            <v>90</v>
          </cell>
          <cell r="C111" t="str">
            <v>Kegiatan Pemeliharaan Prasarana dan Sarana Pengendalian Banjir dan Pengamanan Pantai Balai PSDA Seluna</v>
          </cell>
          <cell r="D111" t="str">
            <v>OP-SLN</v>
          </cell>
          <cell r="E111">
            <v>340000000</v>
          </cell>
        </row>
        <row r="112">
          <cell r="A112" t="str">
            <v>1.03.1.03.02.22.11.</v>
          </cell>
          <cell r="B112">
            <v>91</v>
          </cell>
          <cell r="C112" t="str">
            <v>Kegiatan Pengelolaan Banjir dan Kekeringan Balai PSDA Seluna</v>
          </cell>
          <cell r="D112" t="str">
            <v>DG-SLN</v>
          </cell>
          <cell r="E112">
            <v>375000000</v>
          </cell>
        </row>
        <row r="113">
          <cell r="A113" t="str">
            <v>1.03.1.03.02.22.12.</v>
          </cell>
          <cell r="B113">
            <v>92</v>
          </cell>
          <cell r="C113" t="str">
            <v>Kegiatan Pemeliharaan Prasarana dan Sarana Pengendalian Banjir dan Pengamanan Pantai Balai PSDA Bengawan Solo</v>
          </cell>
          <cell r="D113" t="str">
            <v>OP-BS</v>
          </cell>
          <cell r="E113">
            <v>400000000</v>
          </cell>
        </row>
        <row r="114">
          <cell r="A114" t="str">
            <v>1.03.1.03.02.22.13.</v>
          </cell>
          <cell r="B114">
            <v>93</v>
          </cell>
          <cell r="C114" t="str">
            <v>Kegiatan Pengelolaan Banjir dan Kekeringan Balai PSDA Bengawan Solo</v>
          </cell>
          <cell r="D114" t="str">
            <v>DG-BS</v>
          </cell>
          <cell r="E114">
            <v>200000000</v>
          </cell>
        </row>
        <row r="115">
          <cell r="A115" t="str">
            <v>1.03.1.03.02.22.14.</v>
          </cell>
          <cell r="B115">
            <v>94</v>
          </cell>
          <cell r="C115" t="str">
            <v>Kegiatan Pemeliharaan Prasarana dan Sarana Pengendalian Banjir dan Pengamanan Pantai Balai PSDA Probolo</v>
          </cell>
          <cell r="D115" t="str">
            <v>OP-PBL</v>
          </cell>
          <cell r="E115">
            <v>300000000</v>
          </cell>
        </row>
        <row r="116">
          <cell r="A116" t="str">
            <v>1.03.1.03.02.22.15.</v>
          </cell>
          <cell r="B116">
            <v>95</v>
          </cell>
          <cell r="C116" t="str">
            <v>Kegiatan Pengelolaan Banjir dan Kekeringan Balai PSDA Probolo</v>
          </cell>
          <cell r="D116" t="str">
            <v>DG-PBL</v>
          </cell>
          <cell r="E116">
            <v>250000000</v>
          </cell>
        </row>
        <row r="117">
          <cell r="A117" t="str">
            <v>1.03.1.03.02.22.16.</v>
          </cell>
          <cell r="B117">
            <v>96</v>
          </cell>
          <cell r="C117" t="str">
            <v>Kegiatan Pemeliharaan Prasarana dan Sarana Pengendalian Banjir dan Pengamanan Pantai Balai PSDA Serayu Citanduy</v>
          </cell>
          <cell r="D117" t="str">
            <v>OP-SC</v>
          </cell>
          <cell r="E117">
            <v>310000000</v>
          </cell>
        </row>
        <row r="118">
          <cell r="A118" t="str">
            <v>1.03.1.03.02.22.17.</v>
          </cell>
          <cell r="B118">
            <v>97</v>
          </cell>
          <cell r="C118" t="str">
            <v>Kegiatan Pengelolaan Banjir dan Kekeringan Balai PSDA Serayu Citanduy</v>
          </cell>
          <cell r="D118" t="str">
            <v>DG-SC</v>
          </cell>
          <cell r="E118">
            <v>350000000</v>
          </cell>
        </row>
        <row r="132">
          <cell r="H132">
            <v>24.999999999999996</v>
          </cell>
        </row>
        <row r="133">
          <cell r="H133">
            <v>25.02466456195738</v>
          </cell>
        </row>
        <row r="134">
          <cell r="H134">
            <v>0</v>
          </cell>
        </row>
        <row r="135">
          <cell r="H135">
            <v>24.999999999999996</v>
          </cell>
        </row>
        <row r="136">
          <cell r="H136">
            <v>24.954545454545453</v>
          </cell>
        </row>
        <row r="137">
          <cell r="H137">
            <v>24.96</v>
          </cell>
        </row>
        <row r="138">
          <cell r="H138">
            <v>10.294117647058824</v>
          </cell>
        </row>
        <row r="139">
          <cell r="H139">
            <v>0.42516961038318007</v>
          </cell>
        </row>
        <row r="140">
          <cell r="H140">
            <v>26.453353568567934</v>
          </cell>
        </row>
        <row r="141">
          <cell r="H141">
            <v>24.999999999999996</v>
          </cell>
        </row>
        <row r="142">
          <cell r="H142">
            <v>25.03184713375796</v>
          </cell>
        </row>
        <row r="143">
          <cell r="H143">
            <v>24.999013456453966</v>
          </cell>
        </row>
        <row r="144">
          <cell r="H144">
            <v>24.985736842105268</v>
          </cell>
        </row>
        <row r="147">
          <cell r="H147">
            <v>30</v>
          </cell>
        </row>
        <row r="148">
          <cell r="H148">
            <v>0</v>
          </cell>
        </row>
        <row r="149">
          <cell r="H149">
            <v>24.99996487742925</v>
          </cell>
        </row>
        <row r="150">
          <cell r="H150">
            <v>24.999999999999996</v>
          </cell>
        </row>
        <row r="151">
          <cell r="H151">
            <v>22.168033695411218</v>
          </cell>
        </row>
        <row r="152">
          <cell r="H152">
            <v>24.999999999999996</v>
          </cell>
        </row>
        <row r="153">
          <cell r="H153">
            <v>30</v>
          </cell>
        </row>
        <row r="154">
          <cell r="H154">
            <v>20.411447084233259</v>
          </cell>
        </row>
        <row r="155">
          <cell r="H155">
            <v>20.25843947075553</v>
          </cell>
        </row>
        <row r="158">
          <cell r="H158">
            <v>0</v>
          </cell>
        </row>
        <row r="161">
          <cell r="H161">
            <v>20.500000000000004</v>
          </cell>
        </row>
        <row r="162">
          <cell r="H162">
            <v>21.608108108108109</v>
          </cell>
        </row>
        <row r="165">
          <cell r="H165">
            <v>1.9625000000000001</v>
          </cell>
        </row>
        <row r="166">
          <cell r="H166">
            <v>0.67218483143709318</v>
          </cell>
        </row>
        <row r="167">
          <cell r="H167">
            <v>20.346333333333334</v>
          </cell>
        </row>
        <row r="168">
          <cell r="H168">
            <v>11.442028985507248</v>
          </cell>
        </row>
        <row r="169">
          <cell r="H169">
            <v>8.5451388888888893</v>
          </cell>
        </row>
        <row r="170">
          <cell r="H170">
            <v>27.466666666666669</v>
          </cell>
        </row>
        <row r="171">
          <cell r="H171">
            <v>25.892545454545456</v>
          </cell>
        </row>
        <row r="172">
          <cell r="H172">
            <v>16.461873886968561</v>
          </cell>
        </row>
        <row r="173">
          <cell r="H173">
            <v>17.502350655049206</v>
          </cell>
        </row>
        <row r="174">
          <cell r="H174">
            <v>13.6003016043902</v>
          </cell>
        </row>
        <row r="175">
          <cell r="H175">
            <v>14.925831954075734</v>
          </cell>
        </row>
        <row r="176">
          <cell r="H176">
            <v>23.690774209305165</v>
          </cell>
        </row>
        <row r="177">
          <cell r="H177">
            <v>10.97099050790505</v>
          </cell>
        </row>
        <row r="178">
          <cell r="H178">
            <v>7.9366459627329196</v>
          </cell>
        </row>
        <row r="181">
          <cell r="H181">
            <v>4.3000000000000007</v>
          </cell>
        </row>
        <row r="182">
          <cell r="H182">
            <v>0.98040000000000005</v>
          </cell>
        </row>
        <row r="183">
          <cell r="H183">
            <v>23.5</v>
          </cell>
        </row>
        <row r="184">
          <cell r="H184">
            <v>25.734079999999999</v>
          </cell>
        </row>
        <row r="185">
          <cell r="H185">
            <v>30.333500000000001</v>
          </cell>
        </row>
        <row r="186">
          <cell r="H186">
            <v>8.08</v>
          </cell>
        </row>
        <row r="187">
          <cell r="H187">
            <v>30.182222222222222</v>
          </cell>
        </row>
        <row r="188">
          <cell r="H188">
            <v>11.843529411764706</v>
          </cell>
        </row>
        <row r="189">
          <cell r="H189">
            <v>19.210810810810813</v>
          </cell>
        </row>
        <row r="190">
          <cell r="H190">
            <v>26.721250000000001</v>
          </cell>
        </row>
        <row r="191">
          <cell r="H191">
            <v>11.111428571428572</v>
          </cell>
        </row>
        <row r="194">
          <cell r="H194">
            <v>4.3611111111111107</v>
          </cell>
        </row>
        <row r="195">
          <cell r="H195">
            <v>16.540740740740741</v>
          </cell>
        </row>
        <row r="196">
          <cell r="H196">
            <v>6.4029850746268657</v>
          </cell>
        </row>
        <row r="197">
          <cell r="H197">
            <v>23.864734299516908</v>
          </cell>
        </row>
        <row r="198">
          <cell r="H198">
            <v>0.43846825396989153</v>
          </cell>
        </row>
        <row r="199">
          <cell r="H199">
            <v>21.781500000000001</v>
          </cell>
        </row>
        <row r="200">
          <cell r="H200">
            <v>53.58</v>
          </cell>
        </row>
        <row r="201">
          <cell r="H201">
            <v>24.081199999999999</v>
          </cell>
        </row>
        <row r="202">
          <cell r="H202">
            <v>0.23625718107512478</v>
          </cell>
        </row>
        <row r="203">
          <cell r="H203">
            <v>10.264029850746269</v>
          </cell>
        </row>
        <row r="204">
          <cell r="H204">
            <v>18.481208053691276</v>
          </cell>
        </row>
        <row r="205">
          <cell r="H205">
            <v>8.16</v>
          </cell>
        </row>
        <row r="206">
          <cell r="H206">
            <v>25.094999999999999</v>
          </cell>
        </row>
        <row r="207">
          <cell r="H207">
            <v>18.475483870967743</v>
          </cell>
        </row>
        <row r="208">
          <cell r="H208">
            <v>20.372999999999998</v>
          </cell>
        </row>
        <row r="209">
          <cell r="H209">
            <v>16.908999999999999</v>
          </cell>
        </row>
        <row r="210">
          <cell r="H210">
            <v>29.992058823529412</v>
          </cell>
        </row>
        <row r="211">
          <cell r="H211">
            <v>20.060000000000002</v>
          </cell>
        </row>
        <row r="212">
          <cell r="H212">
            <v>16.027000000000001</v>
          </cell>
        </row>
        <row r="213">
          <cell r="H213">
            <v>23.260645161290324</v>
          </cell>
        </row>
        <row r="214">
          <cell r="H214">
            <v>18.063170731707316</v>
          </cell>
        </row>
        <row r="215">
          <cell r="H215">
            <v>23.239111111111114</v>
          </cell>
        </row>
        <row r="216">
          <cell r="H216">
            <v>22.058064516129029</v>
          </cell>
        </row>
        <row r="217">
          <cell r="H217">
            <v>25.498352941176471</v>
          </cell>
        </row>
        <row r="218">
          <cell r="H218">
            <v>27.12142857142857</v>
          </cell>
        </row>
        <row r="219">
          <cell r="H219">
            <v>24.510967741935481</v>
          </cell>
        </row>
        <row r="220">
          <cell r="H220">
            <v>13.123333333333333</v>
          </cell>
        </row>
        <row r="221">
          <cell r="H221">
            <v>18.251000000000001</v>
          </cell>
        </row>
        <row r="222">
          <cell r="H222">
            <v>24.848387096774196</v>
          </cell>
        </row>
        <row r="223">
          <cell r="H223">
            <v>17.473333333333336</v>
          </cell>
        </row>
        <row r="226">
          <cell r="H226">
            <v>3.4411764705882355</v>
          </cell>
        </row>
        <row r="227">
          <cell r="H227">
            <v>3.526180636142112</v>
          </cell>
        </row>
        <row r="228">
          <cell r="H228">
            <v>20.994999999999997</v>
          </cell>
        </row>
        <row r="229">
          <cell r="H229">
            <v>5.4399999999999995</v>
          </cell>
        </row>
        <row r="230">
          <cell r="H230">
            <v>36.898571428571429</v>
          </cell>
        </row>
        <row r="231">
          <cell r="H231">
            <v>10.411666666666665</v>
          </cell>
        </row>
        <row r="232">
          <cell r="H232">
            <v>29.27428571428571</v>
          </cell>
        </row>
        <row r="233">
          <cell r="H233">
            <v>9.0088333333333335</v>
          </cell>
        </row>
        <row r="234">
          <cell r="H234">
            <v>35.39</v>
          </cell>
        </row>
        <row r="235">
          <cell r="H235">
            <v>24.462352941176469</v>
          </cell>
        </row>
        <row r="236">
          <cell r="H236">
            <v>30.419733333333333</v>
          </cell>
        </row>
        <row r="237">
          <cell r="H237">
            <v>14.625</v>
          </cell>
        </row>
        <row r="238">
          <cell r="H238">
            <v>36.027500000000003</v>
          </cell>
        </row>
        <row r="239">
          <cell r="H239">
            <v>30.797000000000001</v>
          </cell>
        </row>
        <row r="240">
          <cell r="H240">
            <v>31.9</v>
          </cell>
        </row>
        <row r="241">
          <cell r="H241">
            <v>20.700967741935486</v>
          </cell>
        </row>
        <row r="242">
          <cell r="H242">
            <v>49.576285714285717</v>
          </cell>
        </row>
      </sheetData>
      <sheetData sheetId="11"/>
      <sheetData sheetId="12">
        <row r="4">
          <cell r="C4" t="str">
            <v>: Maret 2013</v>
          </cell>
        </row>
      </sheetData>
      <sheetData sheetId="13"/>
      <sheetData sheetId="14">
        <row r="16">
          <cell r="E16" t="str">
            <v>Draft Renja 2014, persiapan forum SKPD, RKA, DPA, DPPA</v>
          </cell>
          <cell r="H16">
            <v>34225500</v>
          </cell>
          <cell r="I16">
            <v>92527800</v>
          </cell>
          <cell r="N16">
            <v>28.016666666666669</v>
          </cell>
        </row>
        <row r="20">
          <cell r="E20" t="str">
            <v>RKO-2013, LKPJ, LPPD, Lakip (2012), Lap Bulanan, Lap Tri Wulan</v>
          </cell>
          <cell r="H20">
            <v>42562850</v>
          </cell>
          <cell r="I20">
            <v>111848300</v>
          </cell>
          <cell r="N20">
            <v>26.442545454545456</v>
          </cell>
        </row>
        <row r="26">
          <cell r="E26" t="str">
            <v>Pengiriman surat 3 bln</v>
          </cell>
          <cell r="H26">
            <v>808150</v>
          </cell>
          <cell r="I26">
            <v>2274150</v>
          </cell>
          <cell r="N26">
            <v>25.549999999999997</v>
          </cell>
        </row>
        <row r="30">
          <cell r="E30" t="str">
            <v>Pembyrn rek. Listrik, telepon, pdam dan fax 3 bln</v>
          </cell>
          <cell r="H30">
            <v>62827669</v>
          </cell>
          <cell r="I30">
            <v>187669287</v>
          </cell>
          <cell r="N30">
            <v>25.57466456195738</v>
          </cell>
        </row>
        <row r="34">
          <cell r="E34" t="str">
            <v>5 mobil &amp; 14 gedung</v>
          </cell>
          <cell r="H34">
            <v>0</v>
          </cell>
          <cell r="I34">
            <v>0</v>
          </cell>
          <cell r="N34">
            <v>0.55000000000000004</v>
          </cell>
        </row>
        <row r="38">
          <cell r="E38" t="str">
            <v>Jasa kebersihan kantor pusat dan 6 balai 3 bln</v>
          </cell>
          <cell r="H38">
            <v>26107000</v>
          </cell>
          <cell r="I38">
            <v>78681000</v>
          </cell>
          <cell r="N38">
            <v>25.549999999999997</v>
          </cell>
        </row>
        <row r="42">
          <cell r="E42" t="str">
            <v>operasional kegiatan administrasi perkantoran 3 bln</v>
          </cell>
          <cell r="H42">
            <v>14000035</v>
          </cell>
          <cell r="I42">
            <v>58992310</v>
          </cell>
          <cell r="N42">
            <v>26.864686363636366</v>
          </cell>
        </row>
        <row r="46">
          <cell r="E46" t="str">
            <v>penggandaan &amp; foto copy 3 bln</v>
          </cell>
          <cell r="H46">
            <v>19055550</v>
          </cell>
          <cell r="I46">
            <v>63277600</v>
          </cell>
          <cell r="N46">
            <v>25.51</v>
          </cell>
        </row>
        <row r="50">
          <cell r="E50" t="str">
            <v>pengadaan alat listrik 3 bln</v>
          </cell>
          <cell r="H50">
            <v>3643400</v>
          </cell>
          <cell r="I50">
            <v>25805400</v>
          </cell>
          <cell r="N50">
            <v>12.699705882352941</v>
          </cell>
        </row>
        <row r="54">
          <cell r="E54" t="str">
            <v>Pengadaan alat studio &amp; pemotong rumput, AC, Mebeleuir, alat keamanan</v>
          </cell>
          <cell r="H54">
            <v>0</v>
          </cell>
          <cell r="I54">
            <v>0</v>
          </cell>
          <cell r="N54">
            <v>0.97516961038318017</v>
          </cell>
        </row>
        <row r="58">
          <cell r="E58" t="str">
            <v>Penyediaan peralatan rumah tangga selama 3 bln</v>
          </cell>
          <cell r="H58">
            <v>8838400</v>
          </cell>
          <cell r="I58">
            <v>25265500</v>
          </cell>
          <cell r="N58">
            <v>27.003353568567935</v>
          </cell>
        </row>
        <row r="62">
          <cell r="E62" t="str">
            <v>Terpenuhinya bahan bacaan &amp; berita aktual 3 bln</v>
          </cell>
          <cell r="H62">
            <v>969000</v>
          </cell>
          <cell r="I62">
            <v>3107000</v>
          </cell>
          <cell r="N62">
            <v>25.549999999999997</v>
          </cell>
        </row>
        <row r="66">
          <cell r="E66" t="str">
            <v>pelaksanaan rapat 3 bln</v>
          </cell>
          <cell r="H66">
            <v>9005000</v>
          </cell>
          <cell r="I66">
            <v>26684000</v>
          </cell>
          <cell r="N66">
            <v>25.581847133757961</v>
          </cell>
        </row>
        <row r="70">
          <cell r="E70" t="str">
            <v>Pelaksanaan koordinasi &amp; konsultasi 3 bln</v>
          </cell>
          <cell r="H70">
            <v>75585400</v>
          </cell>
          <cell r="I70">
            <v>190044000</v>
          </cell>
          <cell r="N70">
            <v>25.549013456453967</v>
          </cell>
        </row>
        <row r="74">
          <cell r="E74" t="str">
            <v>Honor pengelola kegiatan 1 Dinas 6 BPSDA</v>
          </cell>
          <cell r="H74">
            <v>141850000</v>
          </cell>
          <cell r="I74">
            <v>412825000</v>
          </cell>
          <cell r="N74">
            <v>25.535736842105269</v>
          </cell>
        </row>
        <row r="78">
          <cell r="E78" t="str">
            <v>Pemeliharaan rumah dinas &amp; mess 3 bln</v>
          </cell>
          <cell r="H78">
            <v>44825950</v>
          </cell>
          <cell r="I78">
            <v>59851950</v>
          </cell>
          <cell r="N78">
            <v>33.301083333333331</v>
          </cell>
        </row>
        <row r="82">
          <cell r="E82" t="str">
            <v>Terpeliharanya gedung kantor Dinas &amp; BPSDA 3 bln</v>
          </cell>
          <cell r="H82">
            <v>22519000</v>
          </cell>
          <cell r="I82">
            <v>47519000</v>
          </cell>
          <cell r="N82">
            <v>4.4910280373831775</v>
          </cell>
        </row>
        <row r="86">
          <cell r="E86" t="str">
            <v>perawatan dan pemeliharaan dinas 3 bln</v>
          </cell>
          <cell r="H86">
            <v>117823600</v>
          </cell>
          <cell r="I86">
            <v>334062000</v>
          </cell>
          <cell r="N86">
            <v>25.54996487742925</v>
          </cell>
        </row>
        <row r="90">
          <cell r="E90" t="str">
            <v>terpeliharanya perlengkapan gedung kantor 3 bln</v>
          </cell>
          <cell r="H90">
            <v>2181500</v>
          </cell>
          <cell r="I90">
            <v>7401500</v>
          </cell>
          <cell r="N90">
            <v>25.549999999999997</v>
          </cell>
        </row>
        <row r="94">
          <cell r="E94" t="str">
            <v>Terawatnya perlengkapan gedung kantor 3 bln</v>
          </cell>
          <cell r="H94">
            <v>0</v>
          </cell>
          <cell r="I94">
            <v>2074000</v>
          </cell>
          <cell r="N94">
            <v>22.718033695411219</v>
          </cell>
        </row>
        <row r="98">
          <cell r="E98" t="str">
            <v>Terpeliharanya alat kantor &amp; rumah tangga 3 bln</v>
          </cell>
          <cell r="H98">
            <v>14868000</v>
          </cell>
          <cell r="I98">
            <v>46108000</v>
          </cell>
          <cell r="N98">
            <v>25.549999999999997</v>
          </cell>
        </row>
        <row r="102">
          <cell r="E102" t="str">
            <v>Terjaganya kondisi arsip Dinas 3 bln dengan baik &amp; rapi</v>
          </cell>
          <cell r="H102">
            <v>424000</v>
          </cell>
          <cell r="I102">
            <v>1465400</v>
          </cell>
          <cell r="N102">
            <v>30.55</v>
          </cell>
        </row>
        <row r="106">
          <cell r="E106" t="str">
            <v>Rehab balai</v>
          </cell>
          <cell r="H106">
            <v>0</v>
          </cell>
          <cell r="I106">
            <v>0</v>
          </cell>
          <cell r="N106">
            <v>20.80843947075553</v>
          </cell>
        </row>
        <row r="110">
          <cell r="E110" t="str">
            <v>Persiapan</v>
          </cell>
          <cell r="H110">
            <v>0</v>
          </cell>
          <cell r="I110">
            <v>0</v>
          </cell>
          <cell r="N110">
            <v>0.55000000000000004</v>
          </cell>
        </row>
        <row r="114">
          <cell r="E114" t="str">
            <v>Pelaksanaan 1x sosialisasi 60 peserta</v>
          </cell>
          <cell r="H114">
            <v>11109400</v>
          </cell>
          <cell r="I114">
            <v>14559400</v>
          </cell>
          <cell r="N114">
            <v>21.050000000000004</v>
          </cell>
        </row>
        <row r="118">
          <cell r="E118" t="str">
            <v>Pelaksanaan 1x bintek 40 peserta</v>
          </cell>
          <cell r="H118">
            <v>5650000</v>
          </cell>
          <cell r="I118">
            <v>35819900</v>
          </cell>
          <cell r="N118">
            <v>22.158108108108109</v>
          </cell>
        </row>
        <row r="122">
          <cell r="E122" t="str">
            <v>Persiapan</v>
          </cell>
          <cell r="H122">
            <v>40534000</v>
          </cell>
          <cell r="I122">
            <v>68487100</v>
          </cell>
          <cell r="N122">
            <v>19.031208053691277</v>
          </cell>
        </row>
      </sheetData>
      <sheetData sheetId="15">
        <row r="16">
          <cell r="E16" t="str">
            <v>Klarifikasi dan negosiasi</v>
          </cell>
          <cell r="H16">
            <v>17070000</v>
          </cell>
          <cell r="I16">
            <v>38749500</v>
          </cell>
          <cell r="N16">
            <v>2.35</v>
          </cell>
        </row>
        <row r="20">
          <cell r="E20" t="str">
            <v>Klarifikasi dan negosiasi</v>
          </cell>
          <cell r="H20">
            <v>25472100</v>
          </cell>
          <cell r="I20">
            <v>63803600</v>
          </cell>
          <cell r="N20">
            <v>4.5</v>
          </cell>
        </row>
        <row r="24">
          <cell r="E24" t="str">
            <v>Klarifikasi dan negosiasi</v>
          </cell>
          <cell r="H24">
            <v>17243200</v>
          </cell>
          <cell r="I24">
            <v>38979800</v>
          </cell>
          <cell r="N24">
            <v>4.6500000000000004</v>
          </cell>
        </row>
        <row r="28">
          <cell r="E28" t="str">
            <v>Klarifikasi dan negosiasi</v>
          </cell>
          <cell r="H28">
            <v>11880000</v>
          </cell>
          <cell r="I28">
            <v>28496900</v>
          </cell>
          <cell r="N28">
            <v>3.9</v>
          </cell>
        </row>
        <row r="34">
          <cell r="E34" t="str">
            <v>Pengumpulan &amp; pengolahan Data pada 6 BPSDA se-Jateng</v>
          </cell>
          <cell r="H34">
            <v>32360750</v>
          </cell>
          <cell r="I34">
            <v>88945250</v>
          </cell>
          <cell r="N34">
            <v>17.5</v>
          </cell>
        </row>
        <row r="40">
          <cell r="E40" t="str">
            <v>Persiapan lelang</v>
          </cell>
          <cell r="H40">
            <v>59136000</v>
          </cell>
          <cell r="I40">
            <v>115103100</v>
          </cell>
          <cell r="N40">
            <v>23.06</v>
          </cell>
        </row>
        <row r="44">
          <cell r="E44" t="str">
            <v>Sosi Bakrwil 1,2,3; Pengumpulan data Updating Database &amp; Peta serta buletin</v>
          </cell>
          <cell r="H44">
            <v>44716800</v>
          </cell>
          <cell r="I44">
            <v>78379100</v>
          </cell>
          <cell r="N44">
            <v>25.21</v>
          </cell>
        </row>
      </sheetData>
      <sheetData sheetId="16">
        <row r="16">
          <cell r="E16" t="str">
            <v>Rapat pembinaan OP Irigasi di 6 BPSDA, data ketersediaan air 3 bln, Data kondisi fisik jaringan irigasi &amp; kinerja sistem irigasi 2013 serta AKNPI 2014</v>
          </cell>
          <cell r="H16">
            <v>24766800</v>
          </cell>
          <cell r="I16">
            <v>63567500</v>
          </cell>
          <cell r="N16">
            <v>22.68</v>
          </cell>
        </row>
        <row r="20">
          <cell r="E20" t="str">
            <v>Rapat pembinaan OP Air Baku di 6 BPSDA</v>
          </cell>
          <cell r="H20">
            <v>18280100</v>
          </cell>
          <cell r="I20">
            <v>44203600</v>
          </cell>
          <cell r="N20">
            <v>23</v>
          </cell>
        </row>
        <row r="24">
          <cell r="E24" t="str">
            <v>Operasi jaringan irigasi 3 bln,
pemeliharaan sampah 826 m3
babat rumput 38,892 m2
Ganggang 14,714 m3</v>
          </cell>
          <cell r="H24">
            <v>161010000</v>
          </cell>
          <cell r="I24">
            <v>316713600</v>
          </cell>
          <cell r="N24">
            <v>26.78</v>
          </cell>
        </row>
        <row r="28">
          <cell r="E28" t="str">
            <v>Penyusunan buku materi sosialisasi
Pelaksanaan sosialisasi pada masy. Sekitar saluran air klambu kudu</v>
          </cell>
          <cell r="H28">
            <v>43161500</v>
          </cell>
          <cell r="I28">
            <v>55914900</v>
          </cell>
          <cell r="N28">
            <v>32.11</v>
          </cell>
        </row>
        <row r="34">
          <cell r="E34" t="str">
            <v>Survey lokasi</v>
          </cell>
          <cell r="H34">
            <v>76464100</v>
          </cell>
          <cell r="I34">
            <v>193740900</v>
          </cell>
          <cell r="N34">
            <v>7.5</v>
          </cell>
        </row>
        <row r="38">
          <cell r="E38" t="str">
            <v>Survey lokasi</v>
          </cell>
          <cell r="H38">
            <v>9732000</v>
          </cell>
          <cell r="I38">
            <v>34321700</v>
          </cell>
          <cell r="N38">
            <v>7.5</v>
          </cell>
        </row>
      </sheetData>
      <sheetData sheetId="17">
        <row r="16">
          <cell r="E16" t="str">
            <v>Koordinasi pembinaan 6 BPSDA, monotoring bendungan 3 bln</v>
          </cell>
          <cell r="H16">
            <v>16127200</v>
          </cell>
          <cell r="I16">
            <v>40595900</v>
          </cell>
          <cell r="N16">
            <v>22.75</v>
          </cell>
        </row>
        <row r="20">
          <cell r="E20" t="str">
            <v>Koordinasi pembinaan 6 BPSDA</v>
          </cell>
          <cell r="H20">
            <v>13618600</v>
          </cell>
          <cell r="I20">
            <v>34380900</v>
          </cell>
          <cell r="N20">
            <v>21.95</v>
          </cell>
        </row>
        <row r="26">
          <cell r="E26" t="str">
            <v>???</v>
          </cell>
          <cell r="H26">
            <v>18936870</v>
          </cell>
          <cell r="I26">
            <v>68536050</v>
          </cell>
          <cell r="N26">
            <v>9.93</v>
          </cell>
        </row>
        <row r="30">
          <cell r="E30" t="str">
            <v>Administrasi kegiatan 3 bln</v>
          </cell>
          <cell r="H30">
            <v>22129200</v>
          </cell>
          <cell r="I30">
            <v>59839700</v>
          </cell>
          <cell r="N30">
            <v>0.62</v>
          </cell>
          <cell r="T30" t="str">
            <v>???</v>
          </cell>
        </row>
        <row r="34">
          <cell r="E34" t="str">
            <v>???</v>
          </cell>
          <cell r="H34">
            <v>21457100</v>
          </cell>
          <cell r="I34">
            <v>56770250</v>
          </cell>
          <cell r="N34">
            <v>0.19</v>
          </cell>
          <cell r="T34" t="str">
            <v>???</v>
          </cell>
        </row>
        <row r="38">
          <cell r="E38" t="str">
            <v>???</v>
          </cell>
          <cell r="H38">
            <v>0</v>
          </cell>
          <cell r="I38">
            <v>12837000</v>
          </cell>
          <cell r="N38">
            <v>0.79732919254658385</v>
          </cell>
          <cell r="T38" t="str">
            <v>???</v>
          </cell>
        </row>
        <row r="44">
          <cell r="E44" t="str">
            <v>Pengadaan spare part dan perbaikan alat berat</v>
          </cell>
          <cell r="H44">
            <v>88960000</v>
          </cell>
          <cell r="I44">
            <v>223494300</v>
          </cell>
          <cell r="N44">
            <v>26</v>
          </cell>
        </row>
        <row r="48">
          <cell r="E48" t="str">
            <v>???</v>
          </cell>
          <cell r="H48">
            <v>137297500</v>
          </cell>
          <cell r="I48">
            <v>571600200</v>
          </cell>
          <cell r="N48">
            <v>25.5</v>
          </cell>
        </row>
        <row r="52">
          <cell r="E52" t="str">
            <v>-Pengadaan alat komunikasi
-pembuatan tembok penahan banjir S. Ngarum, S. Cemoro
-Pas parapet S. Surugadu, S. Ketek, S. Gebang</v>
          </cell>
          <cell r="H52">
            <v>36343050</v>
          </cell>
          <cell r="I52">
            <v>130508050</v>
          </cell>
          <cell r="N52">
            <v>37.5</v>
          </cell>
        </row>
      </sheetData>
      <sheetData sheetId="18">
        <row r="16">
          <cell r="E16" t="str">
            <v>-2x rapat persiapan sidang D.SDA
-3x rapat persiapan Pansus D.SDA
-12x rapat  persiapan pembinaan OP</v>
          </cell>
          <cell r="H16">
            <v>33131000</v>
          </cell>
          <cell r="I16">
            <v>79500000</v>
          </cell>
          <cell r="N16">
            <v>12.25</v>
          </cell>
        </row>
        <row r="20">
          <cell r="E20" t="str">
            <v>Administrasi pendukung</v>
          </cell>
          <cell r="H20">
            <v>11655300</v>
          </cell>
          <cell r="I20">
            <v>27000000</v>
          </cell>
          <cell r="N20">
            <v>33</v>
          </cell>
          <cell r="T20" t="str">
            <v>???</v>
          </cell>
        </row>
        <row r="24">
          <cell r="E24" t="str">
            <v>1x workshop SMM</v>
          </cell>
          <cell r="H24">
            <v>57511300</v>
          </cell>
          <cell r="I24">
            <v>68000000</v>
          </cell>
          <cell r="N24">
            <v>28.5</v>
          </cell>
        </row>
        <row r="28">
          <cell r="E28" t="str">
            <v>Administrasi pendukung</v>
          </cell>
          <cell r="H28">
            <v>11634100</v>
          </cell>
          <cell r="I28">
            <v>15500000</v>
          </cell>
          <cell r="N28">
            <v>18.5</v>
          </cell>
        </row>
        <row r="34">
          <cell r="E34" t="str">
            <v>-Pengumpulan data persiapan sensus barang
-Pembentukan Tim Sensus
-Pengecekan 2 Lokasi Renc. Galian C 
-Cek pemakaian kekayaan daerah</v>
          </cell>
          <cell r="H34">
            <v>48983050</v>
          </cell>
          <cell r="I34">
            <v>110317700</v>
          </cell>
          <cell r="N34">
            <v>16.47</v>
          </cell>
        </row>
        <row r="38">
          <cell r="E38" t="str">
            <v>Koordinasi persiapan pelaksanaan pengadaan tanah</v>
          </cell>
          <cell r="H38">
            <v>3689500</v>
          </cell>
          <cell r="I38">
            <v>9417400</v>
          </cell>
          <cell r="N38">
            <v>0.24</v>
          </cell>
        </row>
      </sheetData>
      <sheetData sheetId="19">
        <row r="15">
          <cell r="E15" t="str">
            <v>7 Keg Pengukuran lapangan dan 2 keg rapat identifikasi  irigasi</v>
          </cell>
          <cell r="H15">
            <v>459615000</v>
          </cell>
          <cell r="I15">
            <v>913075800</v>
          </cell>
          <cell r="N15">
            <v>33.25</v>
          </cell>
        </row>
        <row r="19">
          <cell r="E19" t="str">
            <v>2 Kegiatan pengukuran dan lapangan</v>
          </cell>
          <cell r="H19">
            <v>7879200</v>
          </cell>
          <cell r="I19">
            <v>36442300</v>
          </cell>
          <cell r="N19">
            <v>26.35</v>
          </cell>
        </row>
        <row r="23">
          <cell r="E23" t="str">
            <v>2 keg rapat identifikasi prasarana dan sarana konservasi</v>
          </cell>
          <cell r="H23">
            <v>5999200</v>
          </cell>
          <cell r="I23">
            <v>63235800</v>
          </cell>
          <cell r="N23">
            <v>33.6</v>
          </cell>
        </row>
        <row r="27">
          <cell r="E27" t="str">
            <v>1 Kegiatan pengukuran dan lapangan</v>
          </cell>
          <cell r="H27">
            <v>33417200</v>
          </cell>
          <cell r="I27">
            <v>133727200</v>
          </cell>
          <cell r="N27">
            <v>29.5</v>
          </cell>
        </row>
        <row r="33">
          <cell r="E33" t="str">
            <v>1 kali keg. Pengambilan sampel kualitas air</v>
          </cell>
          <cell r="H33">
            <v>12902000</v>
          </cell>
          <cell r="I33">
            <v>51962600</v>
          </cell>
          <cell r="N33">
            <v>25.98</v>
          </cell>
          <cell r="T33" t="str">
            <v>- Percepatan pengadaan penunjang kegiatan laboratorium Kualitas Air</v>
          </cell>
        </row>
        <row r="37">
          <cell r="E37" t="str">
            <v>1 kali membayar honor penjaga pos Hidrologi dan entry data</v>
          </cell>
          <cell r="H37">
            <v>21145000</v>
          </cell>
          <cell r="I37">
            <v>56819500</v>
          </cell>
          <cell r="N37">
            <v>18.48</v>
          </cell>
        </row>
        <row r="41">
          <cell r="E41" t="str">
            <v>1 kali keg. Piket banjir</v>
          </cell>
          <cell r="H41">
            <v>39778500</v>
          </cell>
          <cell r="I41">
            <v>109417000</v>
          </cell>
          <cell r="N41">
            <v>31.26</v>
          </cell>
        </row>
      </sheetData>
      <sheetData sheetId="20">
        <row r="15">
          <cell r="E15" t="str">
            <v>Survey lap rpt koord. &amp; sinkron dgn TA 2013 dgn Kab.
2 keg alokasi air
1 keg TK-PSDA
1 pembersihan enceng gondok DI Pelayaran</v>
          </cell>
          <cell r="H15">
            <v>257008500</v>
          </cell>
          <cell r="I15">
            <v>575422400</v>
          </cell>
          <cell r="N15">
            <v>18.03</v>
          </cell>
        </row>
        <row r="19">
          <cell r="E19" t="str">
            <v>Pengumpulan Data identifikasi potensial penambah debit</v>
          </cell>
          <cell r="H19">
            <v>45319900</v>
          </cell>
          <cell r="I19">
            <v>56844800</v>
          </cell>
          <cell r="N19">
            <v>31.58</v>
          </cell>
        </row>
        <row r="23">
          <cell r="E23" t="str">
            <v>Pembersihan enceng gondok di hulu Bd. Jelog
survey lap.</v>
          </cell>
          <cell r="H23">
            <v>20059700</v>
          </cell>
          <cell r="I23">
            <v>54365300</v>
          </cell>
          <cell r="N23">
            <v>20.54</v>
          </cell>
        </row>
        <row r="27">
          <cell r="E27" t="str">
            <v xml:space="preserve">survey lap
Penanganan darurat DI. Sojomerto
Pembersihan sungai BKT utk persiapan Adipura
</v>
          </cell>
          <cell r="H27">
            <v>31381400</v>
          </cell>
          <cell r="I27">
            <v>47849400</v>
          </cell>
          <cell r="N27">
            <v>8.9700000000000006</v>
          </cell>
        </row>
        <row r="33">
          <cell r="E33" t="str">
            <v>Pemasangan patok
1 keg pemantauan kualitas air
1 keg rapat monitoring retribusi &amp; perijinan
1 rakor pengamanan aset</v>
          </cell>
          <cell r="H33">
            <v>17298300</v>
          </cell>
          <cell r="I33">
            <v>34870700</v>
          </cell>
          <cell r="N33">
            <v>17.440000000000001</v>
          </cell>
        </row>
        <row r="37">
          <cell r="E37" t="str">
            <v>2 Pengukuran debit
Pengadaan Peil Scale</v>
          </cell>
          <cell r="H37">
            <v>22192200</v>
          </cell>
          <cell r="I37">
            <v>72564800</v>
          </cell>
          <cell r="N37">
            <v>27.31</v>
          </cell>
        </row>
        <row r="41">
          <cell r="E41" t="str">
            <v>3 bln piket banjir</v>
          </cell>
          <cell r="H41">
            <v>57906000</v>
          </cell>
          <cell r="I41">
            <v>115025400</v>
          </cell>
          <cell r="N41">
            <v>29.22</v>
          </cell>
        </row>
      </sheetData>
      <sheetData sheetId="21">
        <row r="15">
          <cell r="E15" t="str">
            <v>Survey kontraktual 1 Lok, survey pek sw 4 Lok
Rapat Koordinasi / Sinkronisasi Rencana  TA 2013</v>
          </cell>
          <cell r="H15">
            <v>230306890</v>
          </cell>
          <cell r="I15">
            <v>364543005</v>
          </cell>
          <cell r="N15">
            <v>19</v>
          </cell>
        </row>
        <row r="19">
          <cell r="E19" t="str">
            <v>Survey pekerjaan Sw 2 Lokasi</v>
          </cell>
          <cell r="H19">
            <v>9948410</v>
          </cell>
          <cell r="I19">
            <v>20826380</v>
          </cell>
          <cell r="N19">
            <v>13</v>
          </cell>
        </row>
        <row r="23">
          <cell r="E23" t="str">
            <v>Survey pekerjaan Sw 3 Lokasi</v>
          </cell>
          <cell r="H23">
            <v>40327075</v>
          </cell>
          <cell r="I23">
            <v>61679115</v>
          </cell>
          <cell r="N23">
            <v>32.5</v>
          </cell>
        </row>
        <row r="27">
          <cell r="E27" t="str">
            <v>Survey pekerjaan Sw 4 Lokasi</v>
          </cell>
          <cell r="H27">
            <v>23472005</v>
          </cell>
          <cell r="I27">
            <v>61584025</v>
          </cell>
          <cell r="N27">
            <v>26</v>
          </cell>
        </row>
        <row r="33">
          <cell r="E33" t="str">
            <v>Koordinasi penanganan aset
Penarikan retribusi</v>
          </cell>
          <cell r="H33">
            <v>11657500</v>
          </cell>
          <cell r="I33">
            <v>23983365</v>
          </cell>
          <cell r="N33">
            <v>25.5</v>
          </cell>
        </row>
        <row r="37">
          <cell r="E37" t="str">
            <v>Honor Penjaga Pos Curah Hujan 18 pos 2x
Honor Penjaga MA Puncak 5 pos
Pengukuran data Muka Air 8 Sungai</v>
          </cell>
          <cell r="H37">
            <v>21440400</v>
          </cell>
          <cell r="I37">
            <v>61013180</v>
          </cell>
          <cell r="N37">
            <v>23.5</v>
          </cell>
        </row>
        <row r="41">
          <cell r="E41" t="str">
            <v>Piket Banjir 3 bln
Pengadaan bahan bangunan (tanah urug)</v>
          </cell>
          <cell r="H41">
            <v>34097200</v>
          </cell>
          <cell r="I41">
            <v>102553900</v>
          </cell>
          <cell r="N41">
            <v>29</v>
          </cell>
        </row>
      </sheetData>
      <sheetData sheetId="22">
        <row r="15">
          <cell r="E15" t="str">
            <v xml:space="preserve">Pengumpulan data alokasi air pad 48 DI,  pelaks pek kontraktual 5 paket,  pelaksanaan 12 paket swakelola </v>
          </cell>
          <cell r="H15">
            <v>136573550</v>
          </cell>
          <cell r="I15">
            <v>632781900</v>
          </cell>
          <cell r="N15">
            <v>19.45</v>
          </cell>
        </row>
        <row r="19">
          <cell r="E19" t="str">
            <v>pekerjaan swakelola 1 lokasi</v>
          </cell>
          <cell r="H19">
            <v>10317500</v>
          </cell>
          <cell r="I19">
            <v>31115650</v>
          </cell>
          <cell r="N19">
            <v>21.46</v>
          </cell>
        </row>
        <row r="23">
          <cell r="E23" t="str">
            <v>pekerjaan swakelola 2 lokasi</v>
          </cell>
          <cell r="H23">
            <v>22689000</v>
          </cell>
          <cell r="I23">
            <v>80908425</v>
          </cell>
          <cell r="N23">
            <v>21.43</v>
          </cell>
        </row>
        <row r="27">
          <cell r="E27" t="str">
            <v>pekerjaan swakelola 1 lokasi</v>
          </cell>
          <cell r="H27">
            <v>13922500</v>
          </cell>
          <cell r="I27">
            <v>54113875</v>
          </cell>
          <cell r="N27">
            <v>17.649999999999999</v>
          </cell>
        </row>
        <row r="33">
          <cell r="E33" t="str">
            <v>- Pengambilan sampel kualitas air di 8 lok, K Dengkeng, K Pusur, K Jebol, K Kamplong, Suplesi W Cengklik, Suplesi W Mulur, K Cemoro &amp; K Kenatan s/d bulan januari 2013
- Pembacaan  parameter P2AP di Kab Wngiri, Skh, Byolali, Klaten, Sragen, Kranyar dan kota Surakarta</v>
          </cell>
          <cell r="H33">
            <v>20764400</v>
          </cell>
          <cell r="I33">
            <v>52542725</v>
          </cell>
          <cell r="N33">
            <v>25</v>
          </cell>
        </row>
        <row r="37">
          <cell r="E37" t="str">
            <v>Pengambilan data debit 7 bendung, Bd Walikan, Lemahbang, Temantenan, Jetis, Wonotoro, Gisik &amp; Jaban, Data 7 pos, Jarum, Paseban, Ngrukun, Jurug, Jurang Gempal, Sulingi &amp; Balun, update lokasi waduk, bendung, dan identifikasi sungai sampai dengan bln September (Survey PAI 41 DI, entri data PDSDA, entri data website)</v>
          </cell>
          <cell r="H37">
            <v>23344350</v>
          </cell>
          <cell r="I37">
            <v>69148250</v>
          </cell>
          <cell r="N37">
            <v>23.75</v>
          </cell>
        </row>
        <row r="41">
          <cell r="E41" t="str">
            <v>Pelaksanaan piket banjir 3 bln</v>
          </cell>
          <cell r="H41">
            <v>16900000</v>
          </cell>
          <cell r="I41">
            <v>61574450</v>
          </cell>
          <cell r="N41">
            <v>37.5</v>
          </cell>
        </row>
      </sheetData>
      <sheetData sheetId="23">
        <row r="15">
          <cell r="E15" t="str">
            <v>Rapat alokasi air 4 kali, survey dan desain</v>
          </cell>
          <cell r="H15">
            <v>163259850</v>
          </cell>
          <cell r="I15">
            <v>297925950</v>
          </cell>
          <cell r="N15">
            <v>22.74</v>
          </cell>
        </row>
        <row r="19">
          <cell r="E19" t="str">
            <v>Inventarisasi mata air 2 lokasi, survey dan desain</v>
          </cell>
          <cell r="H19">
            <v>41679200</v>
          </cell>
          <cell r="I19">
            <v>51235425</v>
          </cell>
          <cell r="N19">
            <v>32.020000000000003</v>
          </cell>
        </row>
        <row r="23">
          <cell r="E23" t="str">
            <v>Survey dan desain</v>
          </cell>
          <cell r="H23">
            <v>48050800</v>
          </cell>
          <cell r="I23">
            <v>61607750</v>
          </cell>
          <cell r="N23">
            <v>17.100000000000001</v>
          </cell>
        </row>
        <row r="27">
          <cell r="E27" t="str">
            <v>Peningkatan partisipasi masyarakat 1 kali, survey dan desain</v>
          </cell>
          <cell r="H27">
            <v>26827625</v>
          </cell>
          <cell r="I27">
            <v>46568100</v>
          </cell>
          <cell r="N27">
            <v>15.52</v>
          </cell>
        </row>
        <row r="33">
          <cell r="E33" t="str">
            <v>Sosialisasi Pengamanan aset 1 kali</v>
          </cell>
          <cell r="H33">
            <v>11213700</v>
          </cell>
          <cell r="I33">
            <v>27391800</v>
          </cell>
          <cell r="N33">
            <v>24.05</v>
          </cell>
        </row>
        <row r="37">
          <cell r="E37" t="str">
            <v>Pengukuran : debit sungai 6 lok 1 kali</v>
          </cell>
          <cell r="H37">
            <v>56689600</v>
          </cell>
          <cell r="I37">
            <v>93878300</v>
          </cell>
          <cell r="N37">
            <v>30.28</v>
          </cell>
        </row>
        <row r="41">
          <cell r="E41" t="str">
            <v>Rapat antisipasi banjir 2 kali, Piket banjir 3 bln</v>
          </cell>
          <cell r="H41">
            <v>20872400</v>
          </cell>
          <cell r="I41">
            <v>47691400</v>
          </cell>
          <cell r="N41">
            <v>24.05</v>
          </cell>
        </row>
      </sheetData>
      <sheetData sheetId="24">
        <row r="15">
          <cell r="E15" t="str">
            <v>1 Rapat alokasi air,
5 Sosialisasi peningkatan partisipasi masy. Dlm penyediaan &amp; pengelolaan irigasi</v>
          </cell>
          <cell r="H15">
            <v>176939300</v>
          </cell>
          <cell r="I15">
            <v>312565800</v>
          </cell>
          <cell r="N15">
            <v>15.77</v>
          </cell>
        </row>
        <row r="19">
          <cell r="E19" t="str">
            <v>Rapat identifikasi air baku</v>
          </cell>
          <cell r="H19">
            <v>33181500</v>
          </cell>
          <cell r="I19">
            <v>43475900</v>
          </cell>
          <cell r="N19">
            <v>24.88</v>
          </cell>
        </row>
        <row r="23">
          <cell r="E23" t="str">
            <v>Rapat identifikasi konservasi</v>
          </cell>
          <cell r="H23">
            <v>23837500</v>
          </cell>
          <cell r="I23">
            <v>37880500</v>
          </cell>
          <cell r="N23">
            <v>21.05</v>
          </cell>
        </row>
        <row r="27">
          <cell r="E27" t="str">
            <v>2 Sosialisasi peningkatan partisipasi masyarakat dalam pengelolaan  &amp; penyediaan pengendalian banjir</v>
          </cell>
          <cell r="H27">
            <v>43140400</v>
          </cell>
          <cell r="I27">
            <v>66156200</v>
          </cell>
          <cell r="N27">
            <v>21.35</v>
          </cell>
        </row>
        <row r="33">
          <cell r="E33" t="str">
            <v>- 4 kali Kegiatan Penyuluhan dan Sosialisasi
- 1 pengambilan sampel air di 20 lokasi</v>
          </cell>
          <cell r="H33">
            <v>9535300</v>
          </cell>
          <cell r="I33">
            <v>91055800</v>
          </cell>
          <cell r="N33">
            <v>45.61</v>
          </cell>
        </row>
        <row r="37">
          <cell r="E37" t="str">
            <v>- Pencatatan, Pengumpulan dan Analisasi Data Base SDA dan Data 10 Pos Curah Hujan Manual, 15 Pos AWLR, 4 Pos Klimatologi, dan 10 Pos PDAB yang ada di 5 Kabupaten selama 3 bln dari 12 bulan</v>
          </cell>
          <cell r="H37">
            <v>22150800</v>
          </cell>
          <cell r="I37">
            <v>80958700</v>
          </cell>
          <cell r="N37">
            <v>26.13</v>
          </cell>
        </row>
        <row r="41">
          <cell r="E41" t="str">
            <v xml:space="preserve">- Piket Banjir selama 3 bln </v>
          </cell>
          <cell r="H41">
            <v>45098860</v>
          </cell>
          <cell r="I41">
            <v>177535748</v>
          </cell>
          <cell r="N41">
            <v>50.86</v>
          </cell>
          <cell r="T41" t="str">
            <v>???</v>
          </cell>
        </row>
      </sheetData>
      <sheetData sheetId="25"/>
      <sheetData sheetId="26"/>
      <sheetData sheetId="27"/>
      <sheetData sheetId="28">
        <row r="22">
          <cell r="R22" t="str">
            <v>Semarang, 9 April 2013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K-1S"/>
    </sheetNames>
    <sheetDataSet>
      <sheetData sheetId="0">
        <row r="14">
          <cell r="H14">
            <v>2.27</v>
          </cell>
          <cell r="I14">
            <v>46535000</v>
          </cell>
          <cell r="N14">
            <v>47150000</v>
          </cell>
          <cell r="O14">
            <v>2.2999999999999998</v>
          </cell>
        </row>
        <row r="15">
          <cell r="H15">
            <v>0.6</v>
          </cell>
          <cell r="I15">
            <v>207385380</v>
          </cell>
          <cell r="N15">
            <v>259231725</v>
          </cell>
          <cell r="O15">
            <v>0.75</v>
          </cell>
        </row>
        <row r="16">
          <cell r="H16">
            <v>11.58</v>
          </cell>
          <cell r="I16">
            <v>34740000</v>
          </cell>
          <cell r="N16">
            <v>39742700</v>
          </cell>
          <cell r="O16">
            <v>13.25</v>
          </cell>
        </row>
        <row r="17">
          <cell r="H17">
            <v>5</v>
          </cell>
          <cell r="I17">
            <v>95000000</v>
          </cell>
          <cell r="N17">
            <v>95000000</v>
          </cell>
          <cell r="O17">
            <v>5</v>
          </cell>
        </row>
        <row r="18">
          <cell r="H18">
            <v>14.62</v>
          </cell>
          <cell r="I18">
            <v>105264000</v>
          </cell>
          <cell r="N18">
            <v>108000000</v>
          </cell>
          <cell r="O18">
            <v>15</v>
          </cell>
        </row>
        <row r="19">
          <cell r="H19">
            <v>33</v>
          </cell>
          <cell r="I19">
            <v>158400000</v>
          </cell>
          <cell r="N19">
            <v>163200000</v>
          </cell>
          <cell r="O19">
            <v>34</v>
          </cell>
        </row>
        <row r="20">
          <cell r="H20">
            <v>22</v>
          </cell>
          <cell r="I20">
            <v>121000000</v>
          </cell>
          <cell r="N20">
            <v>123750000</v>
          </cell>
          <cell r="O20">
            <v>22.5</v>
          </cell>
        </row>
        <row r="21">
          <cell r="H21">
            <v>19.57</v>
          </cell>
          <cell r="I21">
            <v>612515559</v>
          </cell>
          <cell r="N21">
            <v>735519450</v>
          </cell>
          <cell r="O21">
            <v>23.5</v>
          </cell>
        </row>
        <row r="22">
          <cell r="H22">
            <v>18.88</v>
          </cell>
          <cell r="I22">
            <v>564625280</v>
          </cell>
          <cell r="N22">
            <v>601893800</v>
          </cell>
          <cell r="O22">
            <v>20.13</v>
          </cell>
        </row>
        <row r="23">
          <cell r="H23">
            <v>10.7</v>
          </cell>
          <cell r="I23">
            <v>265367490</v>
          </cell>
          <cell r="N23">
            <v>422107914</v>
          </cell>
          <cell r="O23">
            <v>17.02</v>
          </cell>
        </row>
        <row r="24">
          <cell r="H24">
            <v>15.16</v>
          </cell>
          <cell r="I24">
            <v>680552108</v>
          </cell>
          <cell r="N24">
            <v>787842315</v>
          </cell>
          <cell r="O24">
            <v>17.55</v>
          </cell>
        </row>
        <row r="25">
          <cell r="H25">
            <v>21.5</v>
          </cell>
          <cell r="I25">
            <v>281701600</v>
          </cell>
          <cell r="N25">
            <v>327560000</v>
          </cell>
          <cell r="O25">
            <v>25</v>
          </cell>
        </row>
        <row r="26">
          <cell r="H26">
            <v>18.72</v>
          </cell>
          <cell r="I26">
            <v>372147984</v>
          </cell>
          <cell r="N26">
            <v>473584300</v>
          </cell>
          <cell r="O26">
            <v>23.82</v>
          </cell>
        </row>
        <row r="28">
          <cell r="H28">
            <v>2.0299999999999998</v>
          </cell>
          <cell r="I28">
            <v>30450000</v>
          </cell>
          <cell r="N28">
            <v>30750000</v>
          </cell>
          <cell r="O28">
            <v>2.0499999999999998</v>
          </cell>
        </row>
        <row r="29">
          <cell r="H29">
            <v>2.48</v>
          </cell>
          <cell r="I29">
            <v>111600000</v>
          </cell>
          <cell r="N29">
            <v>117000000</v>
          </cell>
          <cell r="O29">
            <v>2.6</v>
          </cell>
        </row>
        <row r="30">
          <cell r="H30">
            <v>11.58</v>
          </cell>
          <cell r="I30">
            <v>26055000</v>
          </cell>
          <cell r="N30">
            <v>45721450</v>
          </cell>
          <cell r="O30">
            <v>20.32</v>
          </cell>
        </row>
        <row r="31">
          <cell r="H31">
            <v>21.82</v>
          </cell>
          <cell r="I31">
            <v>272750000</v>
          </cell>
          <cell r="N31">
            <v>314000000</v>
          </cell>
          <cell r="O31">
            <v>25.12</v>
          </cell>
        </row>
        <row r="32">
          <cell r="H32">
            <v>31</v>
          </cell>
          <cell r="I32">
            <v>69750000</v>
          </cell>
          <cell r="N32">
            <v>76612500</v>
          </cell>
          <cell r="O32">
            <v>34.049999999999997</v>
          </cell>
        </row>
        <row r="33">
          <cell r="H33">
            <v>15.29</v>
          </cell>
          <cell r="I33">
            <v>25228500</v>
          </cell>
          <cell r="N33">
            <v>33660000</v>
          </cell>
          <cell r="O33">
            <v>20.399999999999999</v>
          </cell>
        </row>
        <row r="34">
          <cell r="H34">
            <v>27.97</v>
          </cell>
          <cell r="I34">
            <v>50346000</v>
          </cell>
          <cell r="N34">
            <v>51129300</v>
          </cell>
          <cell r="O34">
            <v>28.41</v>
          </cell>
        </row>
        <row r="35">
          <cell r="H35">
            <v>8.82</v>
          </cell>
          <cell r="I35">
            <v>14994000</v>
          </cell>
          <cell r="N35">
            <v>17850000</v>
          </cell>
          <cell r="O35">
            <v>10.5</v>
          </cell>
        </row>
        <row r="36">
          <cell r="H36">
            <v>28.51</v>
          </cell>
          <cell r="I36">
            <v>52743500</v>
          </cell>
          <cell r="N36">
            <v>53058000</v>
          </cell>
          <cell r="O36">
            <v>28.68</v>
          </cell>
        </row>
        <row r="37">
          <cell r="H37">
            <v>21.28</v>
          </cell>
          <cell r="I37">
            <v>34048000</v>
          </cell>
          <cell r="N37">
            <v>37600000</v>
          </cell>
          <cell r="O37">
            <v>23.5</v>
          </cell>
        </row>
        <row r="38">
          <cell r="H38">
            <v>15.2</v>
          </cell>
          <cell r="I38">
            <v>26600000</v>
          </cell>
          <cell r="N38">
            <v>26600000</v>
          </cell>
          <cell r="O38">
            <v>15.2</v>
          </cell>
        </row>
        <row r="40">
          <cell r="H40">
            <v>2.58</v>
          </cell>
          <cell r="I40">
            <v>23220000</v>
          </cell>
          <cell r="N40">
            <v>23400000</v>
          </cell>
          <cell r="O40">
            <v>2.6</v>
          </cell>
        </row>
        <row r="41">
          <cell r="H41">
            <v>15</v>
          </cell>
          <cell r="I41">
            <v>52500000</v>
          </cell>
          <cell r="N41">
            <v>57750000</v>
          </cell>
          <cell r="O41">
            <v>16.5</v>
          </cell>
        </row>
        <row r="42">
          <cell r="H42">
            <v>9.43</v>
          </cell>
          <cell r="I42">
            <v>126362000</v>
          </cell>
          <cell r="N42">
            <v>144050000</v>
          </cell>
          <cell r="O42">
            <v>10.75</v>
          </cell>
        </row>
        <row r="43">
          <cell r="H43">
            <v>24.47</v>
          </cell>
          <cell r="I43">
            <v>101305800</v>
          </cell>
          <cell r="N43">
            <v>107226000</v>
          </cell>
          <cell r="O43">
            <v>25.9</v>
          </cell>
        </row>
        <row r="44">
          <cell r="H44">
            <v>3</v>
          </cell>
          <cell r="I44">
            <v>291000000</v>
          </cell>
          <cell r="N44">
            <v>547080000</v>
          </cell>
          <cell r="O44">
            <v>5.64</v>
          </cell>
        </row>
        <row r="45">
          <cell r="H45">
            <v>17.41</v>
          </cell>
          <cell r="I45">
            <v>34820000</v>
          </cell>
          <cell r="N45">
            <v>37200000</v>
          </cell>
          <cell r="O45">
            <v>18.600000000000001</v>
          </cell>
        </row>
        <row r="46">
          <cell r="H46">
            <v>27.38</v>
          </cell>
          <cell r="I46">
            <v>54760000</v>
          </cell>
          <cell r="N46">
            <v>57000000</v>
          </cell>
          <cell r="O46">
            <v>28.5</v>
          </cell>
        </row>
        <row r="47">
          <cell r="H47">
            <v>41.04</v>
          </cell>
          <cell r="I47">
            <v>102600000</v>
          </cell>
          <cell r="N47">
            <v>103750000</v>
          </cell>
          <cell r="O47">
            <v>41.5</v>
          </cell>
        </row>
        <row r="48">
          <cell r="H48">
            <v>10</v>
          </cell>
          <cell r="I48">
            <v>105000000</v>
          </cell>
          <cell r="N48">
            <v>117600000</v>
          </cell>
          <cell r="O48">
            <v>11.2</v>
          </cell>
        </row>
        <row r="49">
          <cell r="H49">
            <v>10</v>
          </cell>
          <cell r="I49">
            <v>30000000</v>
          </cell>
          <cell r="N49">
            <v>15000000</v>
          </cell>
          <cell r="O49">
            <v>5</v>
          </cell>
        </row>
        <row r="50">
          <cell r="H50">
            <v>13.74</v>
          </cell>
          <cell r="I50">
            <v>34350000</v>
          </cell>
          <cell r="N50">
            <v>58750000</v>
          </cell>
          <cell r="O50">
            <v>23.5</v>
          </cell>
        </row>
        <row r="51">
          <cell r="H51">
            <v>19.649999999999999</v>
          </cell>
          <cell r="I51">
            <v>39300000</v>
          </cell>
          <cell r="N51">
            <v>43040000</v>
          </cell>
          <cell r="O51">
            <v>21.52</v>
          </cell>
        </row>
        <row r="52">
          <cell r="H52">
            <v>16.43</v>
          </cell>
          <cell r="I52">
            <v>32038500</v>
          </cell>
          <cell r="N52">
            <v>35139000</v>
          </cell>
          <cell r="O52">
            <v>18.02</v>
          </cell>
        </row>
        <row r="53">
          <cell r="H53">
            <v>18.39</v>
          </cell>
          <cell r="I53">
            <v>55170000</v>
          </cell>
          <cell r="N53">
            <v>55860000</v>
          </cell>
          <cell r="O53">
            <v>18.62</v>
          </cell>
        </row>
        <row r="54">
          <cell r="H54">
            <v>29.95</v>
          </cell>
          <cell r="I54">
            <v>59900000</v>
          </cell>
          <cell r="N54">
            <v>59960000</v>
          </cell>
          <cell r="O54">
            <v>29.98</v>
          </cell>
        </row>
        <row r="55">
          <cell r="H55">
            <v>30.74</v>
          </cell>
          <cell r="I55">
            <v>68770913</v>
          </cell>
          <cell r="N55">
            <v>69263093</v>
          </cell>
          <cell r="O55">
            <v>30.96</v>
          </cell>
        </row>
        <row r="56">
          <cell r="H56">
            <v>10.45</v>
          </cell>
          <cell r="I56">
            <v>20900000</v>
          </cell>
          <cell r="N56">
            <v>34400000</v>
          </cell>
          <cell r="O56">
            <v>17.2</v>
          </cell>
        </row>
        <row r="57">
          <cell r="H57">
            <v>15.37</v>
          </cell>
          <cell r="I57">
            <v>30740000</v>
          </cell>
          <cell r="N57">
            <v>34040000</v>
          </cell>
          <cell r="O57">
            <v>17.02</v>
          </cell>
        </row>
        <row r="58">
          <cell r="H58">
            <v>15.47</v>
          </cell>
          <cell r="I58">
            <v>30166500</v>
          </cell>
          <cell r="N58">
            <v>31073080</v>
          </cell>
          <cell r="O58">
            <v>15.93</v>
          </cell>
        </row>
        <row r="59">
          <cell r="H59">
            <v>19.52</v>
          </cell>
          <cell r="I59">
            <v>80032000</v>
          </cell>
          <cell r="N59">
            <v>93685000</v>
          </cell>
          <cell r="O59">
            <v>22.85</v>
          </cell>
        </row>
        <row r="60">
          <cell r="H60">
            <v>19.079999999999998</v>
          </cell>
          <cell r="I60">
            <v>42930000</v>
          </cell>
          <cell r="N60">
            <v>47250000</v>
          </cell>
          <cell r="O60">
            <v>21</v>
          </cell>
        </row>
        <row r="61">
          <cell r="H61">
            <v>23.54</v>
          </cell>
          <cell r="I61">
            <v>45903000</v>
          </cell>
          <cell r="N61">
            <v>47775000</v>
          </cell>
          <cell r="O61">
            <v>24.5</v>
          </cell>
        </row>
        <row r="62">
          <cell r="H62">
            <v>7.38</v>
          </cell>
          <cell r="I62">
            <v>31365000</v>
          </cell>
          <cell r="N62">
            <v>42500000</v>
          </cell>
          <cell r="O62">
            <v>10</v>
          </cell>
        </row>
        <row r="63">
          <cell r="H63">
            <v>18.850000000000001</v>
          </cell>
          <cell r="I63">
            <v>26390000</v>
          </cell>
          <cell r="N63">
            <v>28000000</v>
          </cell>
          <cell r="O63">
            <v>20</v>
          </cell>
        </row>
        <row r="64">
          <cell r="H64">
            <v>23.16</v>
          </cell>
          <cell r="I64">
            <v>45162000</v>
          </cell>
          <cell r="N64">
            <v>48750000</v>
          </cell>
          <cell r="O64">
            <v>25</v>
          </cell>
        </row>
        <row r="65">
          <cell r="H65">
            <v>34.94</v>
          </cell>
          <cell r="I65">
            <v>62892000</v>
          </cell>
          <cell r="N65">
            <v>62892000</v>
          </cell>
          <cell r="O65">
            <v>34.94</v>
          </cell>
        </row>
        <row r="66">
          <cell r="H66">
            <v>15.35</v>
          </cell>
          <cell r="I66">
            <v>30700000</v>
          </cell>
          <cell r="N66">
            <v>30700000</v>
          </cell>
          <cell r="O66">
            <v>15.35</v>
          </cell>
        </row>
        <row r="67">
          <cell r="H67">
            <v>21.14</v>
          </cell>
          <cell r="I67">
            <v>41223000</v>
          </cell>
          <cell r="N67">
            <v>41223000</v>
          </cell>
          <cell r="O67">
            <v>21.14</v>
          </cell>
        </row>
        <row r="69">
          <cell r="H69">
            <v>2.56</v>
          </cell>
          <cell r="I69">
            <v>21760000</v>
          </cell>
          <cell r="N69">
            <v>22100000</v>
          </cell>
          <cell r="O69">
            <v>2.6</v>
          </cell>
        </row>
        <row r="70">
          <cell r="H70">
            <v>3</v>
          </cell>
          <cell r="I70">
            <v>348000000</v>
          </cell>
          <cell r="N70">
            <v>368880000</v>
          </cell>
          <cell r="O70">
            <v>3.18</v>
          </cell>
        </row>
        <row r="71">
          <cell r="H71">
            <v>19.41</v>
          </cell>
          <cell r="I71">
            <v>38820000</v>
          </cell>
          <cell r="N71">
            <v>40400000</v>
          </cell>
          <cell r="O71">
            <v>20.2</v>
          </cell>
        </row>
        <row r="72">
          <cell r="H72">
            <v>5.08</v>
          </cell>
          <cell r="I72">
            <v>109507071</v>
          </cell>
          <cell r="N72">
            <v>211165550</v>
          </cell>
          <cell r="O72">
            <v>9.8000000000000007</v>
          </cell>
        </row>
        <row r="73">
          <cell r="H73">
            <v>35.4</v>
          </cell>
          <cell r="I73">
            <v>123900000</v>
          </cell>
          <cell r="N73">
            <v>128800000</v>
          </cell>
          <cell r="O73">
            <v>36.799999999999997</v>
          </cell>
        </row>
        <row r="74">
          <cell r="H74">
            <v>20.85</v>
          </cell>
          <cell r="I74">
            <v>62550000</v>
          </cell>
          <cell r="N74">
            <v>62610000</v>
          </cell>
          <cell r="O74">
            <v>20.87</v>
          </cell>
        </row>
        <row r="75">
          <cell r="H75">
            <v>22.46</v>
          </cell>
          <cell r="I75">
            <v>78610000</v>
          </cell>
          <cell r="N75">
            <v>87535000</v>
          </cell>
          <cell r="O75">
            <v>25.01</v>
          </cell>
        </row>
        <row r="76">
          <cell r="H76">
            <v>8.17</v>
          </cell>
          <cell r="I76">
            <v>49020000</v>
          </cell>
          <cell r="N76">
            <v>49020000</v>
          </cell>
          <cell r="O76">
            <v>8.17</v>
          </cell>
        </row>
        <row r="77">
          <cell r="H77">
            <v>32.21</v>
          </cell>
          <cell r="I77">
            <v>128840000</v>
          </cell>
          <cell r="N77">
            <v>131960675</v>
          </cell>
          <cell r="O77">
            <v>32.99</v>
          </cell>
        </row>
        <row r="78">
          <cell r="H78">
            <v>10.6</v>
          </cell>
          <cell r="I78">
            <v>36040000</v>
          </cell>
          <cell r="N78">
            <v>44200000</v>
          </cell>
          <cell r="O78">
            <v>13</v>
          </cell>
        </row>
        <row r="79">
          <cell r="H79">
            <v>32.81</v>
          </cell>
          <cell r="I79">
            <v>123037500</v>
          </cell>
          <cell r="N79">
            <v>165165245</v>
          </cell>
          <cell r="O79">
            <v>44.04</v>
          </cell>
        </row>
        <row r="80">
          <cell r="H80">
            <v>12.94</v>
          </cell>
          <cell r="I80">
            <v>51760000</v>
          </cell>
          <cell r="N80">
            <v>83640000</v>
          </cell>
          <cell r="O80">
            <v>20.91</v>
          </cell>
        </row>
        <row r="81">
          <cell r="H81">
            <v>32.880000000000003</v>
          </cell>
          <cell r="I81">
            <v>65760000</v>
          </cell>
          <cell r="N81">
            <v>66800000</v>
          </cell>
          <cell r="O81">
            <v>33.4</v>
          </cell>
        </row>
        <row r="82">
          <cell r="H82">
            <v>16.64</v>
          </cell>
          <cell r="I82">
            <v>49920000</v>
          </cell>
          <cell r="N82">
            <v>60000000</v>
          </cell>
          <cell r="O82">
            <v>20</v>
          </cell>
        </row>
        <row r="83">
          <cell r="H83">
            <v>18.850000000000001</v>
          </cell>
          <cell r="I83">
            <v>47125000</v>
          </cell>
          <cell r="N83">
            <v>50000000</v>
          </cell>
          <cell r="O83">
            <v>20</v>
          </cell>
        </row>
        <row r="84">
          <cell r="H84">
            <v>22.35</v>
          </cell>
          <cell r="I84">
            <v>69285000</v>
          </cell>
          <cell r="N84">
            <v>85758300</v>
          </cell>
          <cell r="O84">
            <v>27.66</v>
          </cell>
        </row>
        <row r="85">
          <cell r="H85">
            <v>36.9</v>
          </cell>
          <cell r="I85">
            <v>129150000</v>
          </cell>
          <cell r="N85">
            <v>168490000</v>
          </cell>
          <cell r="O85">
            <v>48.14</v>
          </cell>
        </row>
        <row r="88">
          <cell r="H88">
            <v>20.47</v>
          </cell>
          <cell r="I88">
            <v>164783500</v>
          </cell>
          <cell r="N88">
            <v>189013500</v>
          </cell>
          <cell r="O88">
            <v>23.48</v>
          </cell>
        </row>
        <row r="89">
          <cell r="H89">
            <v>0</v>
          </cell>
          <cell r="I89">
            <v>0</v>
          </cell>
          <cell r="N89">
            <v>0</v>
          </cell>
          <cell r="O89">
            <v>0</v>
          </cell>
        </row>
        <row r="92">
          <cell r="H92">
            <v>21</v>
          </cell>
          <cell r="I92">
            <v>2310000</v>
          </cell>
          <cell r="N92">
            <v>2909500</v>
          </cell>
          <cell r="O92">
            <v>26.45</v>
          </cell>
        </row>
        <row r="93">
          <cell r="H93">
            <v>24</v>
          </cell>
          <cell r="I93">
            <v>212400000</v>
          </cell>
          <cell r="N93">
            <v>212400000</v>
          </cell>
          <cell r="O93">
            <v>24</v>
          </cell>
        </row>
        <row r="94">
          <cell r="H94">
            <v>0</v>
          </cell>
          <cell r="I94">
            <v>0</v>
          </cell>
          <cell r="N94">
            <v>0</v>
          </cell>
          <cell r="O94">
            <v>0</v>
          </cell>
        </row>
        <row r="95">
          <cell r="H95">
            <v>24</v>
          </cell>
          <cell r="I95">
            <v>48182400</v>
          </cell>
          <cell r="N95">
            <v>48182400</v>
          </cell>
          <cell r="O95">
            <v>24</v>
          </cell>
        </row>
        <row r="96">
          <cell r="H96">
            <v>24</v>
          </cell>
          <cell r="I96">
            <v>48000000</v>
          </cell>
          <cell r="N96">
            <v>56073085</v>
          </cell>
          <cell r="O96">
            <v>28.04</v>
          </cell>
        </row>
        <row r="97">
          <cell r="H97">
            <v>10</v>
          </cell>
          <cell r="I97">
            <v>23000000</v>
          </cell>
          <cell r="N97">
            <v>61595700</v>
          </cell>
          <cell r="O97">
            <v>26.78</v>
          </cell>
        </row>
        <row r="98">
          <cell r="H98">
            <v>10</v>
          </cell>
          <cell r="I98">
            <v>9500000</v>
          </cell>
          <cell r="N98">
            <v>21243500</v>
          </cell>
          <cell r="O98">
            <v>22.36</v>
          </cell>
        </row>
        <row r="99">
          <cell r="H99">
            <v>0</v>
          </cell>
          <cell r="I99">
            <v>0</v>
          </cell>
          <cell r="N99">
            <v>0</v>
          </cell>
          <cell r="O99">
            <v>0</v>
          </cell>
        </row>
        <row r="100">
          <cell r="H100">
            <v>8</v>
          </cell>
          <cell r="I100">
            <v>6739200</v>
          </cell>
          <cell r="N100">
            <v>12969750</v>
          </cell>
          <cell r="O100">
            <v>15.4</v>
          </cell>
        </row>
        <row r="101">
          <cell r="H101">
            <v>24</v>
          </cell>
          <cell r="I101">
            <v>4800000</v>
          </cell>
          <cell r="N101">
            <v>4800000</v>
          </cell>
          <cell r="O101">
            <v>24</v>
          </cell>
        </row>
        <row r="102">
          <cell r="H102">
            <v>12</v>
          </cell>
          <cell r="I102">
            <v>11740560</v>
          </cell>
          <cell r="N102">
            <v>22345000</v>
          </cell>
          <cell r="O102">
            <v>22.84</v>
          </cell>
        </row>
        <row r="103">
          <cell r="H103">
            <v>15</v>
          </cell>
          <cell r="I103">
            <v>103576500</v>
          </cell>
          <cell r="N103">
            <v>151395800</v>
          </cell>
          <cell r="O103">
            <v>21.93</v>
          </cell>
        </row>
        <row r="104">
          <cell r="H104">
            <v>15</v>
          </cell>
          <cell r="I104">
            <v>251685000</v>
          </cell>
          <cell r="N104">
            <v>352520000</v>
          </cell>
          <cell r="O104">
            <v>21.01</v>
          </cell>
        </row>
        <row r="106">
          <cell r="H106">
            <v>0</v>
          </cell>
          <cell r="I106">
            <v>0</v>
          </cell>
          <cell r="N106">
            <v>14884000</v>
          </cell>
          <cell r="O106">
            <v>9.6</v>
          </cell>
        </row>
        <row r="107">
          <cell r="H107">
            <v>0</v>
          </cell>
          <cell r="I107">
            <v>0</v>
          </cell>
          <cell r="N107">
            <v>41181800</v>
          </cell>
          <cell r="O107">
            <v>3.52</v>
          </cell>
        </row>
        <row r="108">
          <cell r="H108">
            <v>15</v>
          </cell>
          <cell r="I108">
            <v>210086850</v>
          </cell>
          <cell r="N108">
            <v>302917080</v>
          </cell>
          <cell r="O108">
            <v>21.63</v>
          </cell>
        </row>
        <row r="109">
          <cell r="H109">
            <v>18</v>
          </cell>
          <cell r="I109">
            <v>5400000</v>
          </cell>
          <cell r="N109">
            <v>5400000</v>
          </cell>
          <cell r="O109">
            <v>18</v>
          </cell>
        </row>
        <row r="110">
          <cell r="H110">
            <v>0</v>
          </cell>
          <cell r="I110">
            <v>0</v>
          </cell>
          <cell r="N110">
            <v>3006500</v>
          </cell>
          <cell r="O110">
            <v>15.07</v>
          </cell>
        </row>
        <row r="111">
          <cell r="H111">
            <v>21</v>
          </cell>
          <cell r="I111">
            <v>38827740</v>
          </cell>
          <cell r="N111">
            <v>38827740</v>
          </cell>
          <cell r="O111">
            <v>21</v>
          </cell>
        </row>
        <row r="112">
          <cell r="H112">
            <v>24</v>
          </cell>
          <cell r="I112">
            <v>2383200</v>
          </cell>
          <cell r="N112">
            <v>2383200</v>
          </cell>
          <cell r="O112">
            <v>24</v>
          </cell>
        </row>
        <row r="114">
          <cell r="H114">
            <v>0</v>
          </cell>
          <cell r="I114">
            <v>0</v>
          </cell>
          <cell r="N114">
            <v>0</v>
          </cell>
          <cell r="O114">
            <v>0</v>
          </cell>
        </row>
        <row r="116">
          <cell r="H116">
            <v>0</v>
          </cell>
          <cell r="I116">
            <v>0</v>
          </cell>
          <cell r="N116">
            <v>7843900</v>
          </cell>
          <cell r="O116">
            <v>10.46</v>
          </cell>
        </row>
        <row r="117">
          <cell r="H117">
            <v>60</v>
          </cell>
          <cell r="I117">
            <v>111000000</v>
          </cell>
          <cell r="N117">
            <v>111000000</v>
          </cell>
          <cell r="O117">
            <v>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(3)"/>
      <sheetName val="VISI MISI"/>
      <sheetName val="FORM 4"/>
      <sheetName val="FORM 5"/>
      <sheetName val="FORM 5 (2)"/>
      <sheetName val="FORM 6 (Rp.) (DINAS)"/>
      <sheetName val="FORM 7"/>
      <sheetName val="FORM 8 (%) (uang)"/>
      <sheetName val="Target PAD-Rp."/>
      <sheetName val="FORM 8 (%)"/>
      <sheetName val="FORM 6 (Rp.)(SIMB)"/>
      <sheetName val="RFK-2"/>
      <sheetName val="PAD"/>
      <sheetName val="RANGKUMAN"/>
      <sheetName val="SEKRET"/>
      <sheetName val="PPT"/>
      <sheetName val="IAB"/>
      <sheetName val="SWP"/>
      <sheetName val="KSP"/>
      <sheetName val="PC"/>
      <sheetName val="JT"/>
      <sheetName val="SLN"/>
      <sheetName val="BS"/>
      <sheetName val="PBL"/>
      <sheetName val="SC"/>
      <sheetName val="RFK 3 S"/>
      <sheetName val="RFK 3 (Umum)"/>
      <sheetName val="PAD (2)"/>
      <sheetName val="RANGKUMAN (2)"/>
      <sheetName val="Simbangda"/>
      <sheetName val="RFK 1 Dinas"/>
      <sheetName val="RFK 3 S (2)"/>
      <sheetName val="Lap TEPP"/>
      <sheetName val="REKAPITULASI PENGADAAN"/>
      <sheetName val="SISA ANGGARAN PENGADAAN"/>
      <sheetName val="RAKOR TW 2 BNGD"/>
      <sheetName val="BAHAN RAKOR TW 1 BNGD (2)"/>
      <sheetName val="RAKOR TW 2 BPP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U15">
            <v>845957752.5</v>
          </cell>
        </row>
        <row r="16">
          <cell r="U16">
            <v>2065999.9999999998</v>
          </cell>
        </row>
        <row r="17">
          <cell r="U17">
            <v>174674800</v>
          </cell>
        </row>
        <row r="18">
          <cell r="U18">
            <v>321750.00000000006</v>
          </cell>
        </row>
        <row r="19">
          <cell r="U19">
            <v>55203519.999999993</v>
          </cell>
        </row>
        <row r="20">
          <cell r="U20">
            <v>45102275</v>
          </cell>
        </row>
        <row r="21">
          <cell r="U21">
            <v>44347050</v>
          </cell>
        </row>
        <row r="22">
          <cell r="U22">
            <v>22264000</v>
          </cell>
        </row>
        <row r="23">
          <cell r="U23">
            <v>5109725.5000000009</v>
          </cell>
        </row>
        <row r="24">
          <cell r="U24">
            <v>16474542</v>
          </cell>
        </row>
        <row r="25">
          <cell r="U25">
            <v>2479199.9999999995</v>
          </cell>
        </row>
        <row r="26">
          <cell r="U26">
            <v>20097625</v>
          </cell>
        </row>
        <row r="27">
          <cell r="U27">
            <v>130881265</v>
          </cell>
        </row>
        <row r="28">
          <cell r="U28">
            <v>326936000.00000006</v>
          </cell>
        </row>
        <row r="30">
          <cell r="U30">
            <v>475384781.5</v>
          </cell>
        </row>
        <row r="31">
          <cell r="U31">
            <v>15116000</v>
          </cell>
        </row>
        <row r="32">
          <cell r="U32">
            <v>25535000</v>
          </cell>
        </row>
        <row r="33">
          <cell r="U33">
            <v>245093723</v>
          </cell>
        </row>
        <row r="34">
          <cell r="U34">
            <v>5235000</v>
          </cell>
        </row>
        <row r="35">
          <cell r="U35">
            <v>5124052.5000000009</v>
          </cell>
        </row>
        <row r="36">
          <cell r="U36">
            <v>35051755.999999993</v>
          </cell>
        </row>
        <row r="37">
          <cell r="U37">
            <v>1047100.0000000001</v>
          </cell>
        </row>
        <row r="38">
          <cell r="U38">
            <v>134534300</v>
          </cell>
        </row>
        <row r="39">
          <cell r="U39">
            <v>8647850.0000000019</v>
          </cell>
        </row>
        <row r="41">
          <cell r="U41">
            <v>3280574</v>
          </cell>
        </row>
        <row r="42">
          <cell r="U42">
            <v>3280574</v>
          </cell>
        </row>
        <row r="44">
          <cell r="U44">
            <v>44480000.000000007</v>
          </cell>
        </row>
        <row r="45">
          <cell r="U45">
            <v>3487499.9999999995</v>
          </cell>
        </row>
        <row r="46">
          <cell r="U46">
            <v>40992500.000000007</v>
          </cell>
        </row>
        <row r="48">
          <cell r="U48">
            <v>4401807069</v>
          </cell>
        </row>
        <row r="49">
          <cell r="U49">
            <v>28000000</v>
          </cell>
        </row>
        <row r="50">
          <cell r="U50">
            <v>2036969500</v>
          </cell>
        </row>
        <row r="51">
          <cell r="U51">
            <v>41010000</v>
          </cell>
        </row>
        <row r="52">
          <cell r="U52">
            <v>49611000</v>
          </cell>
        </row>
        <row r="53">
          <cell r="U53">
            <v>25200000</v>
          </cell>
        </row>
        <row r="54">
          <cell r="U54">
            <v>81175000.000000015</v>
          </cell>
        </row>
        <row r="55">
          <cell r="U55">
            <v>93822000</v>
          </cell>
        </row>
        <row r="56">
          <cell r="U56">
            <v>649324650</v>
          </cell>
        </row>
        <row r="57">
          <cell r="U57">
            <v>318421880</v>
          </cell>
        </row>
        <row r="58">
          <cell r="U58">
            <v>223206300</v>
          </cell>
        </row>
        <row r="59">
          <cell r="U59">
            <v>561141250</v>
          </cell>
        </row>
        <row r="60">
          <cell r="U60">
            <v>144912544</v>
          </cell>
        </row>
        <row r="61">
          <cell r="U61">
            <v>136175945</v>
          </cell>
        </row>
        <row r="62">
          <cell r="U62">
            <v>12837000</v>
          </cell>
        </row>
        <row r="64">
          <cell r="U64">
            <v>606834500</v>
          </cell>
        </row>
        <row r="65">
          <cell r="U65">
            <v>41250000</v>
          </cell>
        </row>
        <row r="66">
          <cell r="U66">
            <v>225000000</v>
          </cell>
        </row>
        <row r="67">
          <cell r="U67">
            <v>27000000</v>
          </cell>
        </row>
        <row r="68">
          <cell r="U68">
            <v>196250000</v>
          </cell>
        </row>
        <row r="69">
          <cell r="U69">
            <v>18040000</v>
          </cell>
        </row>
        <row r="70">
          <cell r="U70">
            <v>33412500</v>
          </cell>
        </row>
        <row r="71">
          <cell r="U71">
            <v>11628000</v>
          </cell>
        </row>
        <row r="72">
          <cell r="U72">
            <v>11220000</v>
          </cell>
        </row>
        <row r="73">
          <cell r="U73">
            <v>22662500</v>
          </cell>
        </row>
        <row r="74">
          <cell r="U74">
            <v>10064000</v>
          </cell>
        </row>
        <row r="75">
          <cell r="U75">
            <v>10307500</v>
          </cell>
        </row>
        <row r="77">
          <cell r="U77">
            <v>1307119772.7</v>
          </cell>
        </row>
        <row r="78">
          <cell r="U78">
            <v>23850000</v>
          </cell>
        </row>
        <row r="79">
          <cell r="U79">
            <v>74385000</v>
          </cell>
        </row>
        <row r="80">
          <cell r="U80">
            <v>123146000</v>
          </cell>
        </row>
        <row r="81">
          <cell r="U81">
            <v>71332200</v>
          </cell>
        </row>
        <row r="82">
          <cell r="U82">
            <v>37802052.600000001</v>
          </cell>
        </row>
        <row r="83">
          <cell r="U83">
            <v>26000000</v>
          </cell>
        </row>
        <row r="84">
          <cell r="U84">
            <v>46000000</v>
          </cell>
        </row>
        <row r="85">
          <cell r="U85">
            <v>11250000</v>
          </cell>
        </row>
        <row r="86">
          <cell r="U86">
            <v>7807170.0999999996</v>
          </cell>
        </row>
        <row r="87">
          <cell r="U87">
            <v>61305000</v>
          </cell>
        </row>
        <row r="88">
          <cell r="U88">
            <v>95887500.000000015</v>
          </cell>
        </row>
        <row r="89">
          <cell r="U89">
            <v>68250000</v>
          </cell>
        </row>
        <row r="90">
          <cell r="U90">
            <v>39060000</v>
          </cell>
        </row>
        <row r="91">
          <cell r="U91">
            <v>35960000</v>
          </cell>
        </row>
        <row r="92">
          <cell r="U92">
            <v>35520000</v>
          </cell>
        </row>
        <row r="93">
          <cell r="U93">
            <v>19480000</v>
          </cell>
        </row>
        <row r="94">
          <cell r="U94">
            <v>50694000</v>
          </cell>
        </row>
        <row r="95">
          <cell r="U95">
            <v>25000000</v>
          </cell>
        </row>
        <row r="96">
          <cell r="U96">
            <v>13000000</v>
          </cell>
        </row>
        <row r="97">
          <cell r="U97">
            <v>43400000</v>
          </cell>
        </row>
        <row r="98">
          <cell r="U98">
            <v>60885000</v>
          </cell>
        </row>
        <row r="99">
          <cell r="U99">
            <v>36000000</v>
          </cell>
        </row>
        <row r="100">
          <cell r="U100">
            <v>50375000</v>
          </cell>
        </row>
        <row r="101">
          <cell r="U101">
            <v>13556950</v>
          </cell>
        </row>
        <row r="102">
          <cell r="U102">
            <v>23464000</v>
          </cell>
        </row>
        <row r="103">
          <cell r="U103">
            <v>53878000</v>
          </cell>
        </row>
        <row r="104">
          <cell r="U104">
            <v>14094000</v>
          </cell>
        </row>
        <row r="105">
          <cell r="U105">
            <v>81680000.000000015</v>
          </cell>
        </row>
        <row r="106">
          <cell r="U106">
            <v>58807900</v>
          </cell>
        </row>
        <row r="107">
          <cell r="U107">
            <v>5250000</v>
          </cell>
        </row>
        <row r="109">
          <cell r="U109">
            <v>1303093342.5999999</v>
          </cell>
        </row>
        <row r="110">
          <cell r="U110">
            <v>19549999.999999996</v>
          </cell>
        </row>
        <row r="111">
          <cell r="U111">
            <v>35137167.600000001</v>
          </cell>
        </row>
        <row r="112">
          <cell r="U112">
            <v>22000000</v>
          </cell>
        </row>
        <row r="113">
          <cell r="U113">
            <v>434302700</v>
          </cell>
        </row>
        <row r="114">
          <cell r="U114">
            <v>94165000</v>
          </cell>
        </row>
        <row r="115">
          <cell r="U115">
            <v>128700000</v>
          </cell>
        </row>
        <row r="116">
          <cell r="U116">
            <v>66640000</v>
          </cell>
        </row>
        <row r="117">
          <cell r="U117">
            <v>16680000</v>
          </cell>
        </row>
        <row r="118">
          <cell r="U118">
            <v>57840000</v>
          </cell>
        </row>
        <row r="119">
          <cell r="U119">
            <v>52700000</v>
          </cell>
        </row>
        <row r="120">
          <cell r="U120">
            <v>69375000</v>
          </cell>
        </row>
        <row r="121">
          <cell r="U121">
            <v>44800000</v>
          </cell>
        </row>
        <row r="122">
          <cell r="U122">
            <v>47500000</v>
          </cell>
        </row>
        <row r="123">
          <cell r="U123">
            <v>19740475</v>
          </cell>
        </row>
        <row r="124">
          <cell r="U124">
            <v>38175000</v>
          </cell>
        </row>
        <row r="125">
          <cell r="U125">
            <v>23033000</v>
          </cell>
        </row>
        <row r="126">
          <cell r="U126">
            <v>132755000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(3)"/>
      <sheetName val="VISI MISI"/>
      <sheetName val="FORM 4"/>
      <sheetName val="FORM 5"/>
      <sheetName val="FORM 5 (2)"/>
      <sheetName val="FORM 6 (Rp.) (DINAS)"/>
      <sheetName val="FORM 7"/>
      <sheetName val="FORM 8 (%) (uang)"/>
      <sheetName val="Target PAD-Rp."/>
      <sheetName val="FORM 8 (%)"/>
      <sheetName val="FORM 6 (Rp.)(SIMB)"/>
      <sheetName val="RFK-2"/>
      <sheetName val="PAD"/>
      <sheetName val="RANGKUMAN"/>
      <sheetName val="SEKRET"/>
      <sheetName val="PPT"/>
      <sheetName val="IAB"/>
      <sheetName val="SWP"/>
      <sheetName val="KSP"/>
      <sheetName val="PC"/>
      <sheetName val="JT"/>
      <sheetName val="SLN"/>
      <sheetName val="BS"/>
      <sheetName val="PBL"/>
      <sheetName val="SC"/>
      <sheetName val="RFK 3 S"/>
      <sheetName val="RFK 3 (Umum)"/>
      <sheetName val="PAD (2)"/>
      <sheetName val="RANGKUMAN (2)"/>
      <sheetName val="Simbangda"/>
      <sheetName val="RFK 1 Dinas"/>
      <sheetName val="RFK 3 S (2)"/>
      <sheetName val="Lap TEPP"/>
      <sheetName val="REKAPITULASI PENGADAAN"/>
      <sheetName val="SISA ANGGARAN PENGADAAN"/>
      <sheetName val="RAKOR TW 2 BNGD"/>
      <sheetName val="BAHAN RAKOR TW 1 BNGD (2)"/>
      <sheetName val="RAKOR TW 2 BPP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6">
          <cell r="P16">
            <v>1466000</v>
          </cell>
        </row>
        <row r="17">
          <cell r="P17">
            <v>124841618</v>
          </cell>
        </row>
        <row r="18">
          <cell r="P18">
            <v>0</v>
          </cell>
        </row>
        <row r="19">
          <cell r="P19">
            <v>52574000</v>
          </cell>
        </row>
        <row r="20">
          <cell r="P20">
            <v>44992275</v>
          </cell>
        </row>
        <row r="21">
          <cell r="P21">
            <v>44222050</v>
          </cell>
        </row>
        <row r="22">
          <cell r="P22">
            <v>22162000</v>
          </cell>
        </row>
        <row r="23">
          <cell r="P23">
            <v>0</v>
          </cell>
        </row>
        <row r="24">
          <cell r="P24">
            <v>16427100</v>
          </cell>
        </row>
        <row r="25">
          <cell r="P25">
            <v>2138000</v>
          </cell>
        </row>
        <row r="26">
          <cell r="P26">
            <v>17679000</v>
          </cell>
        </row>
        <row r="27">
          <cell r="P27">
            <v>114458600</v>
          </cell>
        </row>
        <row r="28">
          <cell r="P28">
            <v>270975000</v>
          </cell>
        </row>
        <row r="31">
          <cell r="P31">
            <v>15026000</v>
          </cell>
        </row>
        <row r="32">
          <cell r="P32">
            <v>25000000</v>
          </cell>
        </row>
        <row r="33">
          <cell r="P33">
            <v>216238400</v>
          </cell>
        </row>
        <row r="34">
          <cell r="P34">
            <v>5220000</v>
          </cell>
        </row>
        <row r="35">
          <cell r="P35">
            <v>2074000</v>
          </cell>
        </row>
        <row r="36">
          <cell r="P36">
            <v>31240000</v>
          </cell>
        </row>
        <row r="37">
          <cell r="P37">
            <v>1041400</v>
          </cell>
        </row>
        <row r="38">
          <cell r="P38">
            <v>134534300</v>
          </cell>
        </row>
        <row r="39">
          <cell r="P39">
            <v>0</v>
          </cell>
        </row>
        <row r="42">
          <cell r="P42">
            <v>0</v>
          </cell>
        </row>
        <row r="45">
          <cell r="P45">
            <v>3450000</v>
          </cell>
        </row>
        <row r="46">
          <cell r="P46">
            <v>30169900</v>
          </cell>
        </row>
        <row r="49">
          <cell r="P49">
            <v>21679500</v>
          </cell>
        </row>
        <row r="50">
          <cell r="P50">
            <v>117276800</v>
          </cell>
        </row>
        <row r="51">
          <cell r="P51">
            <v>38800700</v>
          </cell>
        </row>
        <row r="52">
          <cell r="P52">
            <v>49599180</v>
          </cell>
        </row>
        <row r="53">
          <cell r="P53">
            <v>46369000</v>
          </cell>
        </row>
        <row r="54">
          <cell r="P54">
            <v>58302300</v>
          </cell>
        </row>
        <row r="55">
          <cell r="P55">
            <v>69285450</v>
          </cell>
        </row>
        <row r="56">
          <cell r="P56">
            <v>453460800</v>
          </cell>
        </row>
        <row r="57">
          <cell r="P57">
            <v>318413900</v>
          </cell>
        </row>
        <row r="58">
          <cell r="P58">
            <v>134236115</v>
          </cell>
        </row>
        <row r="59">
          <cell r="P59">
            <v>496208350</v>
          </cell>
        </row>
        <row r="60">
          <cell r="P60">
            <v>134666100</v>
          </cell>
        </row>
        <row r="61">
          <cell r="P61">
            <v>135626500</v>
          </cell>
        </row>
        <row r="62">
          <cell r="P62">
            <v>12837000</v>
          </cell>
        </row>
        <row r="65">
          <cell r="P65">
            <v>38331500</v>
          </cell>
        </row>
        <row r="66">
          <cell r="P66">
            <v>24589700</v>
          </cell>
        </row>
        <row r="67">
          <cell r="P67">
            <v>25923500</v>
          </cell>
        </row>
        <row r="68">
          <cell r="P68">
            <v>155703600</v>
          </cell>
        </row>
        <row r="69">
          <cell r="P69">
            <v>12753400</v>
          </cell>
        </row>
        <row r="70">
          <cell r="P70">
            <v>28563100</v>
          </cell>
        </row>
        <row r="71">
          <cell r="P71">
            <v>11524900</v>
          </cell>
        </row>
        <row r="72">
          <cell r="P72">
            <v>10877970</v>
          </cell>
        </row>
        <row r="73">
          <cell r="P73">
            <v>20798150</v>
          </cell>
        </row>
        <row r="74">
          <cell r="P74">
            <v>9556225</v>
          </cell>
        </row>
        <row r="75">
          <cell r="P75">
            <v>10294400</v>
          </cell>
        </row>
        <row r="78">
          <cell r="P78">
            <v>21736600</v>
          </cell>
        </row>
        <row r="79">
          <cell r="P79">
            <v>56584500</v>
          </cell>
        </row>
        <row r="80">
          <cell r="P80">
            <v>55967100</v>
          </cell>
        </row>
        <row r="81">
          <cell r="P81">
            <v>33662300</v>
          </cell>
        </row>
        <row r="82">
          <cell r="P82">
            <v>37710500</v>
          </cell>
        </row>
        <row r="83">
          <cell r="P83">
            <v>24468700</v>
          </cell>
        </row>
        <row r="84">
          <cell r="P84">
            <v>15344700</v>
          </cell>
        </row>
        <row r="85">
          <cell r="P85">
            <v>10488700</v>
          </cell>
        </row>
        <row r="86">
          <cell r="P86">
            <v>5727900</v>
          </cell>
        </row>
        <row r="87">
          <cell r="P87">
            <v>61334650</v>
          </cell>
        </row>
        <row r="88">
          <cell r="P88">
            <v>27953100</v>
          </cell>
        </row>
        <row r="89">
          <cell r="P89">
            <v>57236600</v>
          </cell>
        </row>
        <row r="90">
          <cell r="P90">
            <v>39060600</v>
          </cell>
        </row>
        <row r="91">
          <cell r="P91">
            <v>35674500</v>
          </cell>
        </row>
        <row r="92">
          <cell r="P92">
            <v>34305600</v>
          </cell>
        </row>
        <row r="93">
          <cell r="P93">
            <v>17572400</v>
          </cell>
        </row>
        <row r="94">
          <cell r="P94">
            <v>50372600</v>
          </cell>
        </row>
        <row r="95">
          <cell r="P95">
            <v>21352040</v>
          </cell>
        </row>
        <row r="96">
          <cell r="P96">
            <v>12325865</v>
          </cell>
        </row>
        <row r="97">
          <cell r="P97">
            <v>39572780</v>
          </cell>
        </row>
        <row r="98">
          <cell r="P98">
            <v>58219425</v>
          </cell>
        </row>
        <row r="99">
          <cell r="P99">
            <v>31778325</v>
          </cell>
        </row>
        <row r="100">
          <cell r="P100">
            <v>45803900</v>
          </cell>
        </row>
        <row r="101">
          <cell r="P101">
            <v>13556950</v>
          </cell>
        </row>
        <row r="102">
          <cell r="P102">
            <v>16178100</v>
          </cell>
        </row>
        <row r="103">
          <cell r="P103">
            <v>37188700</v>
          </cell>
        </row>
        <row r="104">
          <cell r="P104">
            <v>14043000</v>
          </cell>
        </row>
        <row r="105">
          <cell r="P105">
            <v>81520500</v>
          </cell>
        </row>
        <row r="106">
          <cell r="P106">
            <v>58807900</v>
          </cell>
        </row>
        <row r="107">
          <cell r="P107">
            <v>3865900</v>
          </cell>
        </row>
        <row r="110">
          <cell r="P110">
            <v>16616900</v>
          </cell>
        </row>
        <row r="111">
          <cell r="P111">
            <v>35313150</v>
          </cell>
        </row>
        <row r="112">
          <cell r="P112">
            <v>20762300</v>
          </cell>
        </row>
        <row r="113">
          <cell r="P113">
            <v>434302700</v>
          </cell>
        </row>
        <row r="114">
          <cell r="P114">
            <v>94165000</v>
          </cell>
        </row>
        <row r="115">
          <cell r="P115">
            <v>100310000</v>
          </cell>
        </row>
        <row r="116">
          <cell r="P116">
            <v>69638500</v>
          </cell>
        </row>
        <row r="117">
          <cell r="P117">
            <v>16468000</v>
          </cell>
        </row>
        <row r="118">
          <cell r="P118">
            <v>57119400</v>
          </cell>
        </row>
        <row r="119">
          <cell r="P119">
            <v>38112020</v>
          </cell>
        </row>
        <row r="120">
          <cell r="P120">
            <v>68456700</v>
          </cell>
        </row>
        <row r="121">
          <cell r="P121">
            <v>40191375</v>
          </cell>
        </row>
        <row r="122">
          <cell r="P122">
            <v>44674450</v>
          </cell>
        </row>
        <row r="123">
          <cell r="P123">
            <v>19740475</v>
          </cell>
        </row>
        <row r="124">
          <cell r="P124">
            <v>26819000</v>
          </cell>
        </row>
        <row r="125">
          <cell r="P125">
            <v>23015800</v>
          </cell>
        </row>
        <row r="126">
          <cell r="P126">
            <v>132436888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4"/>
      <sheetName val="FORM 5"/>
      <sheetName val="FORM 6 (Rp.)"/>
      <sheetName val="FORM 8 (Rp.)"/>
      <sheetName val="FORM 6 (%)"/>
      <sheetName val="FORM 8 (%)"/>
      <sheetName val="Target PAD-Rp."/>
      <sheetName val="PAD"/>
      <sheetName val="PAD (2)"/>
      <sheetName val="RFK-2"/>
      <sheetName val="RANGKUMAN"/>
      <sheetName val="RANGKUMAN (2)"/>
      <sheetName val="Simbangda"/>
      <sheetName val="RFK 1 Dinas"/>
      <sheetName val="SEKRET"/>
      <sheetName val="PPT"/>
      <sheetName val="IAB"/>
      <sheetName val="SWP"/>
      <sheetName val="KSP"/>
      <sheetName val="PC"/>
      <sheetName val="JT"/>
      <sheetName val="SLN"/>
      <sheetName val="BS"/>
      <sheetName val="PBL"/>
      <sheetName val="SC"/>
      <sheetName val="RFK 3 S"/>
      <sheetName val="Lap TEPP"/>
      <sheetName val="RFK 3 S (2)"/>
      <sheetName val="RFK 3 umum"/>
      <sheetName val="RAKOR TW 2 BNGD"/>
      <sheetName val="BAHAN RAKOR TW 1 BNGD (2)"/>
      <sheetName val="RAKOR TW 2 BPP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G11">
            <v>159883844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T15">
            <v>4519781394</v>
          </cell>
        </row>
      </sheetData>
      <sheetData sheetId="14">
        <row r="16">
          <cell r="I16">
            <v>375480950</v>
          </cell>
        </row>
      </sheetData>
      <sheetData sheetId="15">
        <row r="16">
          <cell r="I16">
            <v>1586282400</v>
          </cell>
        </row>
      </sheetData>
      <sheetData sheetId="16">
        <row r="16">
          <cell r="I16">
            <v>267777300</v>
          </cell>
        </row>
      </sheetData>
      <sheetData sheetId="17">
        <row r="16">
          <cell r="I16">
            <v>168016750</v>
          </cell>
        </row>
      </sheetData>
      <sheetData sheetId="18">
        <row r="16">
          <cell r="I16">
            <v>510337000</v>
          </cell>
        </row>
      </sheetData>
      <sheetData sheetId="19">
        <row r="15">
          <cell r="I15">
            <v>2944368200</v>
          </cell>
        </row>
      </sheetData>
      <sheetData sheetId="20">
        <row r="15">
          <cell r="I15">
            <v>2652173700</v>
          </cell>
        </row>
      </sheetData>
      <sheetData sheetId="21">
        <row r="15">
          <cell r="I15">
            <v>2260144710</v>
          </cell>
        </row>
      </sheetData>
      <sheetData sheetId="22">
        <row r="15">
          <cell r="I15">
            <v>3876836125</v>
          </cell>
        </row>
      </sheetData>
      <sheetData sheetId="23">
        <row r="15">
          <cell r="I15">
            <v>1190613500</v>
          </cell>
        </row>
      </sheetData>
      <sheetData sheetId="24">
        <row r="15">
          <cell r="I15">
            <v>1584829100</v>
          </cell>
        </row>
      </sheetData>
      <sheetData sheetId="25" refreshError="1"/>
      <sheetData sheetId="26" refreshError="1"/>
      <sheetData sheetId="27">
        <row r="21">
          <cell r="L21" t="str">
            <v>Kota Semarang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-BLN DES2003"/>
      <sheetName val="REKAP APBD"/>
      <sheetName val="REKAP KOTOR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kpa"/>
      <sheetName val="Data"/>
      <sheetName val="Foto"/>
      <sheetName val="LINK FOTO"/>
      <sheetName val="TKab"/>
      <sheetName val="Bikin_Bat_File"/>
      <sheetName val="Data UPDATE"/>
      <sheetName val="Data UPDATE (2)"/>
    </sheetNames>
    <sheetDataSet>
      <sheetData sheetId="0" refreshError="1"/>
      <sheetData sheetId="1" refreshError="1"/>
      <sheetData sheetId="2">
        <row r="7">
          <cell r="C7">
            <v>52</v>
          </cell>
        </row>
        <row r="9">
          <cell r="C9">
            <v>2011</v>
          </cell>
        </row>
        <row r="15">
          <cell r="C15" t="str">
            <v>Atim-64</v>
          </cell>
        </row>
        <row r="16">
          <cell r="C16" t="str">
            <v>Pembangunan Pagar SDN 2 Aramiah Kec.Birem Bayeun</v>
          </cell>
        </row>
        <row r="17">
          <cell r="C17" t="str">
            <v/>
          </cell>
        </row>
        <row r="18">
          <cell r="C18" t="str">
            <v>Ruang</v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>Aceh Timur</v>
          </cell>
          <cell r="D21" t="str">
            <v>Kab.</v>
          </cell>
        </row>
        <row r="22">
          <cell r="C22" t="str">
            <v>DISDIK</v>
          </cell>
        </row>
        <row r="23">
          <cell r="C23" t="str">
            <v>DINAS PENDIDIKAN KAB. ACEH TIMUR</v>
          </cell>
        </row>
        <row r="24">
          <cell r="C24" t="str">
            <v>Jl. Iskandar Muda No.2 Idi Rayeuk</v>
          </cell>
        </row>
        <row r="25">
          <cell r="C25" t="str">
            <v>00-01-1900</v>
          </cell>
        </row>
        <row r="26">
          <cell r="C26" t="str">
            <v>Drs. Bakhtiar</v>
          </cell>
        </row>
        <row r="27">
          <cell r="C27" t="str">
            <v>Agussalim, SH, MH</v>
          </cell>
        </row>
        <row r="28">
          <cell r="C28" t="str">
            <v>Cut Aidal Fitriyati, SE</v>
          </cell>
        </row>
        <row r="29">
          <cell r="C29" t="str">
            <v>M.BASRI, SE, MM</v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>Kepala Sekolah</v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>0</v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>0</v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>0</v>
          </cell>
        </row>
        <row r="66">
          <cell r="C66" t="str">
            <v>20-06-2011</v>
          </cell>
        </row>
        <row r="67">
          <cell r="C67" t="str">
            <v>18-10-2011</v>
          </cell>
        </row>
        <row r="68">
          <cell r="C68" t="str">
            <v/>
          </cell>
        </row>
        <row r="69">
          <cell r="C69" t="str">
            <v>0</v>
          </cell>
        </row>
        <row r="70">
          <cell r="C70" t="str">
            <v>Otsus Kab</v>
          </cell>
        </row>
        <row r="71">
          <cell r="C71" t="str">
            <v>Tidak ada</v>
          </cell>
        </row>
        <row r="72">
          <cell r="C72" t="str">
            <v>Tidak ada</v>
          </cell>
        </row>
        <row r="78">
          <cell r="C78">
            <v>0</v>
          </cell>
        </row>
        <row r="80">
          <cell r="C80">
            <v>0</v>
          </cell>
        </row>
        <row r="82">
          <cell r="C82">
            <v>0</v>
          </cell>
        </row>
        <row r="84">
          <cell r="C84">
            <v>0</v>
          </cell>
        </row>
        <row r="86">
          <cell r="C86">
            <v>0</v>
          </cell>
        </row>
        <row r="88">
          <cell r="C88">
            <v>0</v>
          </cell>
        </row>
        <row r="90">
          <cell r="C90">
            <v>0</v>
          </cell>
        </row>
        <row r="92">
          <cell r="C92">
            <v>0</v>
          </cell>
        </row>
        <row r="94">
          <cell r="C94">
            <v>0</v>
          </cell>
        </row>
        <row r="96">
          <cell r="C96">
            <v>0</v>
          </cell>
        </row>
        <row r="98">
          <cell r="C98">
            <v>0</v>
          </cell>
        </row>
        <row r="100">
          <cell r="C100">
            <v>0</v>
          </cell>
        </row>
        <row r="102">
          <cell r="C102">
            <v>0</v>
          </cell>
        </row>
        <row r="104">
          <cell r="C104">
            <v>0</v>
          </cell>
        </row>
        <row r="106">
          <cell r="C106">
            <v>0</v>
          </cell>
        </row>
        <row r="108">
          <cell r="C108">
            <v>0</v>
          </cell>
        </row>
        <row r="109">
          <cell r="C109" t="str">
            <v>00-01-1900</v>
          </cell>
        </row>
        <row r="115">
          <cell r="C115" t="str">
            <v/>
          </cell>
        </row>
        <row r="116">
          <cell r="C116">
            <v>0</v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>
            <v>0</v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>
            <v>0</v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>
            <v>0</v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>
            <v>0</v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>
            <v>0</v>
          </cell>
        </row>
        <row r="132">
          <cell r="C132" t="str">
            <v/>
          </cell>
        </row>
        <row r="134">
          <cell r="C134" t="str">
            <v/>
          </cell>
        </row>
        <row r="139">
          <cell r="C139" t="str">
            <v>126,435,960</v>
          </cell>
        </row>
        <row r="144">
          <cell r="C144" t="str">
            <v>00-01-1900</v>
          </cell>
        </row>
      </sheetData>
      <sheetData sheetId="3">
        <row r="5">
          <cell r="R5" t="str">
            <v>D:\00. D1 AMAT\FOTO1\</v>
          </cell>
        </row>
        <row r="6">
          <cell r="R6" t="str">
            <v>D:\00. D1 AMAT\FOTO2\</v>
          </cell>
        </row>
        <row r="7">
          <cell r="R7" t="str">
            <v>D:\00. D1 AMAT\FOTO3\</v>
          </cell>
        </row>
        <row r="8">
          <cell r="R8" t="str">
            <v>D:\00. D1 AMAT\FOTO4\</v>
          </cell>
        </row>
      </sheetData>
      <sheetData sheetId="4" refreshError="1"/>
      <sheetData sheetId="5" refreshError="1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-BLN DES2003"/>
      <sheetName val="REKAP APBD"/>
      <sheetName val="REKAP KOTO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146"/>
  <sheetViews>
    <sheetView tabSelected="1" view="pageBreakPreview" topLeftCell="A10" zoomScale="90" zoomScaleSheetLayoutView="90" workbookViewId="0">
      <pane ySplit="1320" activePane="bottomLeft"/>
      <selection activeCell="A10" sqref="A10"/>
      <selection pane="bottomLeft" activeCell="C42" sqref="C42"/>
    </sheetView>
  </sheetViews>
  <sheetFormatPr defaultRowHeight="14.25" x14ac:dyDescent="0.2"/>
  <cols>
    <col min="1" max="1" width="4.85546875" style="4" customWidth="1"/>
    <col min="2" max="2" width="20.28515625" style="1" customWidth="1"/>
    <col min="3" max="3" width="39" style="4" customWidth="1"/>
    <col min="4" max="4" width="12.7109375" style="4" hidden="1" customWidth="1"/>
    <col min="5" max="5" width="13.85546875" style="4" hidden="1" customWidth="1"/>
    <col min="6" max="6" width="18.28515625" style="4" customWidth="1"/>
    <col min="7" max="7" width="9.140625" style="4" hidden="1" customWidth="1"/>
    <col min="8" max="8" width="9.42578125" style="4" customWidth="1"/>
    <col min="9" max="9" width="10" style="4" customWidth="1"/>
    <col min="10" max="10" width="17.7109375" style="4" bestFit="1" customWidth="1"/>
    <col min="11" max="11" width="17.7109375" style="4" customWidth="1"/>
    <col min="12" max="12" width="21.5703125" style="4" customWidth="1"/>
    <col min="13" max="13" width="19.42578125" style="4" customWidth="1"/>
    <col min="14" max="16" width="17.7109375" style="4" bestFit="1" customWidth="1"/>
    <col min="17" max="17" width="9.5703125" style="4" customWidth="1"/>
    <col min="18" max="18" width="11.28515625" style="4" customWidth="1"/>
    <col min="19" max="19" width="19" style="4" customWidth="1"/>
    <col min="20" max="20" width="9.85546875" style="4" customWidth="1"/>
    <col min="21" max="21" width="17.7109375" style="4" bestFit="1" customWidth="1"/>
    <col min="22" max="22" width="7.42578125" style="4" bestFit="1" customWidth="1"/>
    <col min="23" max="23" width="11.7109375" style="5" customWidth="1"/>
    <col min="24" max="24" width="10.140625" style="4" customWidth="1"/>
    <col min="25" max="25" width="17.5703125" style="5" customWidth="1"/>
    <col min="26" max="26" width="16.85546875" style="4" customWidth="1"/>
    <col min="27" max="27" width="11.28515625" style="1" customWidth="1"/>
    <col min="28" max="28" width="9.140625" style="1"/>
    <col min="29" max="29" width="16.140625" style="2" bestFit="1" customWidth="1"/>
    <col min="30" max="30" width="7.7109375" style="3" bestFit="1" customWidth="1"/>
    <col min="31" max="31" width="9.140625" style="1"/>
    <col min="32" max="32" width="14.5703125" style="3" bestFit="1" customWidth="1"/>
    <col min="33" max="33" width="15.42578125" style="2" bestFit="1" customWidth="1"/>
    <col min="34" max="245" width="9.140625" style="1"/>
    <col min="246" max="246" width="4.7109375" style="1" customWidth="1"/>
    <col min="247" max="253" width="0" style="1" hidden="1" customWidth="1"/>
    <col min="254" max="254" width="38.42578125" style="1" customWidth="1"/>
    <col min="255" max="256" width="0" style="1" hidden="1" customWidth="1"/>
    <col min="257" max="257" width="21.28515625" style="1" customWidth="1"/>
    <col min="258" max="262" width="0" style="1" hidden="1" customWidth="1"/>
    <col min="263" max="263" width="19.85546875" style="1" customWidth="1"/>
    <col min="264" max="264" width="18.140625" style="1" customWidth="1"/>
    <col min="265" max="265" width="18.5703125" style="1" customWidth="1"/>
    <col min="266" max="266" width="20.5703125" style="1" bestFit="1" customWidth="1"/>
    <col min="267" max="267" width="9.5703125" style="1" customWidth="1"/>
    <col min="268" max="270" width="0" style="1" hidden="1" customWidth="1"/>
    <col min="271" max="271" width="11.85546875" style="1" customWidth="1"/>
    <col min="272" max="276" width="0" style="1" hidden="1" customWidth="1"/>
    <col min="277" max="277" width="16.28515625" style="1" customWidth="1"/>
    <col min="278" max="278" width="15.85546875" style="1" customWidth="1"/>
    <col min="279" max="279" width="16.28515625" style="1" bestFit="1" customWidth="1"/>
    <col min="280" max="280" width="9.140625" style="1"/>
    <col min="281" max="281" width="18.5703125" style="1" bestFit="1" customWidth="1"/>
    <col min="282" max="282" width="18.5703125" style="1" customWidth="1"/>
    <col min="283" max="501" width="9.140625" style="1"/>
    <col min="502" max="502" width="4.7109375" style="1" customWidth="1"/>
    <col min="503" max="509" width="0" style="1" hidden="1" customWidth="1"/>
    <col min="510" max="510" width="38.42578125" style="1" customWidth="1"/>
    <col min="511" max="512" width="0" style="1" hidden="1" customWidth="1"/>
    <col min="513" max="513" width="21.28515625" style="1" customWidth="1"/>
    <col min="514" max="518" width="0" style="1" hidden="1" customWidth="1"/>
    <col min="519" max="519" width="19.85546875" style="1" customWidth="1"/>
    <col min="520" max="520" width="18.140625" style="1" customWidth="1"/>
    <col min="521" max="521" width="18.5703125" style="1" customWidth="1"/>
    <col min="522" max="522" width="20.5703125" style="1" bestFit="1" customWidth="1"/>
    <col min="523" max="523" width="9.5703125" style="1" customWidth="1"/>
    <col min="524" max="526" width="0" style="1" hidden="1" customWidth="1"/>
    <col min="527" max="527" width="11.85546875" style="1" customWidth="1"/>
    <col min="528" max="532" width="0" style="1" hidden="1" customWidth="1"/>
    <col min="533" max="533" width="16.28515625" style="1" customWidth="1"/>
    <col min="534" max="534" width="15.85546875" style="1" customWidth="1"/>
    <col min="535" max="535" width="16.28515625" style="1" bestFit="1" customWidth="1"/>
    <col min="536" max="536" width="9.140625" style="1"/>
    <col min="537" max="537" width="18.5703125" style="1" bestFit="1" customWidth="1"/>
    <col min="538" max="538" width="18.5703125" style="1" customWidth="1"/>
    <col min="539" max="757" width="9.140625" style="1"/>
    <col min="758" max="758" width="4.7109375" style="1" customWidth="1"/>
    <col min="759" max="765" width="0" style="1" hidden="1" customWidth="1"/>
    <col min="766" max="766" width="38.42578125" style="1" customWidth="1"/>
    <col min="767" max="768" width="0" style="1" hidden="1" customWidth="1"/>
    <col min="769" max="769" width="21.28515625" style="1" customWidth="1"/>
    <col min="770" max="774" width="0" style="1" hidden="1" customWidth="1"/>
    <col min="775" max="775" width="19.85546875" style="1" customWidth="1"/>
    <col min="776" max="776" width="18.140625" style="1" customWidth="1"/>
    <col min="777" max="777" width="18.5703125" style="1" customWidth="1"/>
    <col min="778" max="778" width="20.5703125" style="1" bestFit="1" customWidth="1"/>
    <col min="779" max="779" width="9.5703125" style="1" customWidth="1"/>
    <col min="780" max="782" width="0" style="1" hidden="1" customWidth="1"/>
    <col min="783" max="783" width="11.85546875" style="1" customWidth="1"/>
    <col min="784" max="788" width="0" style="1" hidden="1" customWidth="1"/>
    <col min="789" max="789" width="16.28515625" style="1" customWidth="1"/>
    <col min="790" max="790" width="15.85546875" style="1" customWidth="1"/>
    <col min="791" max="791" width="16.28515625" style="1" bestFit="1" customWidth="1"/>
    <col min="792" max="792" width="9.140625" style="1"/>
    <col min="793" max="793" width="18.5703125" style="1" bestFit="1" customWidth="1"/>
    <col min="794" max="794" width="18.5703125" style="1" customWidth="1"/>
    <col min="795" max="1013" width="9.140625" style="1"/>
    <col min="1014" max="1014" width="4.7109375" style="1" customWidth="1"/>
    <col min="1015" max="1021" width="0" style="1" hidden="1" customWidth="1"/>
    <col min="1022" max="1022" width="38.42578125" style="1" customWidth="1"/>
    <col min="1023" max="1024" width="0" style="1" hidden="1" customWidth="1"/>
    <col min="1025" max="1025" width="21.28515625" style="1" customWidth="1"/>
    <col min="1026" max="1030" width="0" style="1" hidden="1" customWidth="1"/>
    <col min="1031" max="1031" width="19.85546875" style="1" customWidth="1"/>
    <col min="1032" max="1032" width="18.140625" style="1" customWidth="1"/>
    <col min="1033" max="1033" width="18.5703125" style="1" customWidth="1"/>
    <col min="1034" max="1034" width="20.5703125" style="1" bestFit="1" customWidth="1"/>
    <col min="1035" max="1035" width="9.5703125" style="1" customWidth="1"/>
    <col min="1036" max="1038" width="0" style="1" hidden="1" customWidth="1"/>
    <col min="1039" max="1039" width="11.85546875" style="1" customWidth="1"/>
    <col min="1040" max="1044" width="0" style="1" hidden="1" customWidth="1"/>
    <col min="1045" max="1045" width="16.28515625" style="1" customWidth="1"/>
    <col min="1046" max="1046" width="15.85546875" style="1" customWidth="1"/>
    <col min="1047" max="1047" width="16.28515625" style="1" bestFit="1" customWidth="1"/>
    <col min="1048" max="1048" width="9.140625" style="1"/>
    <col min="1049" max="1049" width="18.5703125" style="1" bestFit="1" customWidth="1"/>
    <col min="1050" max="1050" width="18.5703125" style="1" customWidth="1"/>
    <col min="1051" max="1269" width="9.140625" style="1"/>
    <col min="1270" max="1270" width="4.7109375" style="1" customWidth="1"/>
    <col min="1271" max="1277" width="0" style="1" hidden="1" customWidth="1"/>
    <col min="1278" max="1278" width="38.42578125" style="1" customWidth="1"/>
    <col min="1279" max="1280" width="0" style="1" hidden="1" customWidth="1"/>
    <col min="1281" max="1281" width="21.28515625" style="1" customWidth="1"/>
    <col min="1282" max="1286" width="0" style="1" hidden="1" customWidth="1"/>
    <col min="1287" max="1287" width="19.85546875" style="1" customWidth="1"/>
    <col min="1288" max="1288" width="18.140625" style="1" customWidth="1"/>
    <col min="1289" max="1289" width="18.5703125" style="1" customWidth="1"/>
    <col min="1290" max="1290" width="20.5703125" style="1" bestFit="1" customWidth="1"/>
    <col min="1291" max="1291" width="9.5703125" style="1" customWidth="1"/>
    <col min="1292" max="1294" width="0" style="1" hidden="1" customWidth="1"/>
    <col min="1295" max="1295" width="11.85546875" style="1" customWidth="1"/>
    <col min="1296" max="1300" width="0" style="1" hidden="1" customWidth="1"/>
    <col min="1301" max="1301" width="16.28515625" style="1" customWidth="1"/>
    <col min="1302" max="1302" width="15.85546875" style="1" customWidth="1"/>
    <col min="1303" max="1303" width="16.28515625" style="1" bestFit="1" customWidth="1"/>
    <col min="1304" max="1304" width="9.140625" style="1"/>
    <col min="1305" max="1305" width="18.5703125" style="1" bestFit="1" customWidth="1"/>
    <col min="1306" max="1306" width="18.5703125" style="1" customWidth="1"/>
    <col min="1307" max="1525" width="9.140625" style="1"/>
    <col min="1526" max="1526" width="4.7109375" style="1" customWidth="1"/>
    <col min="1527" max="1533" width="0" style="1" hidden="1" customWidth="1"/>
    <col min="1534" max="1534" width="38.42578125" style="1" customWidth="1"/>
    <col min="1535" max="1536" width="0" style="1" hidden="1" customWidth="1"/>
    <col min="1537" max="1537" width="21.28515625" style="1" customWidth="1"/>
    <col min="1538" max="1542" width="0" style="1" hidden="1" customWidth="1"/>
    <col min="1543" max="1543" width="19.85546875" style="1" customWidth="1"/>
    <col min="1544" max="1544" width="18.140625" style="1" customWidth="1"/>
    <col min="1545" max="1545" width="18.5703125" style="1" customWidth="1"/>
    <col min="1546" max="1546" width="20.5703125" style="1" bestFit="1" customWidth="1"/>
    <col min="1547" max="1547" width="9.5703125" style="1" customWidth="1"/>
    <col min="1548" max="1550" width="0" style="1" hidden="1" customWidth="1"/>
    <col min="1551" max="1551" width="11.85546875" style="1" customWidth="1"/>
    <col min="1552" max="1556" width="0" style="1" hidden="1" customWidth="1"/>
    <col min="1557" max="1557" width="16.28515625" style="1" customWidth="1"/>
    <col min="1558" max="1558" width="15.85546875" style="1" customWidth="1"/>
    <col min="1559" max="1559" width="16.28515625" style="1" bestFit="1" customWidth="1"/>
    <col min="1560" max="1560" width="9.140625" style="1"/>
    <col min="1561" max="1561" width="18.5703125" style="1" bestFit="1" customWidth="1"/>
    <col min="1562" max="1562" width="18.5703125" style="1" customWidth="1"/>
    <col min="1563" max="1781" width="9.140625" style="1"/>
    <col min="1782" max="1782" width="4.7109375" style="1" customWidth="1"/>
    <col min="1783" max="1789" width="0" style="1" hidden="1" customWidth="1"/>
    <col min="1790" max="1790" width="38.42578125" style="1" customWidth="1"/>
    <col min="1791" max="1792" width="0" style="1" hidden="1" customWidth="1"/>
    <col min="1793" max="1793" width="21.28515625" style="1" customWidth="1"/>
    <col min="1794" max="1798" width="0" style="1" hidden="1" customWidth="1"/>
    <col min="1799" max="1799" width="19.85546875" style="1" customWidth="1"/>
    <col min="1800" max="1800" width="18.140625" style="1" customWidth="1"/>
    <col min="1801" max="1801" width="18.5703125" style="1" customWidth="1"/>
    <col min="1802" max="1802" width="20.5703125" style="1" bestFit="1" customWidth="1"/>
    <col min="1803" max="1803" width="9.5703125" style="1" customWidth="1"/>
    <col min="1804" max="1806" width="0" style="1" hidden="1" customWidth="1"/>
    <col min="1807" max="1807" width="11.85546875" style="1" customWidth="1"/>
    <col min="1808" max="1812" width="0" style="1" hidden="1" customWidth="1"/>
    <col min="1813" max="1813" width="16.28515625" style="1" customWidth="1"/>
    <col min="1814" max="1814" width="15.85546875" style="1" customWidth="1"/>
    <col min="1815" max="1815" width="16.28515625" style="1" bestFit="1" customWidth="1"/>
    <col min="1816" max="1816" width="9.140625" style="1"/>
    <col min="1817" max="1817" width="18.5703125" style="1" bestFit="1" customWidth="1"/>
    <col min="1818" max="1818" width="18.5703125" style="1" customWidth="1"/>
    <col min="1819" max="2037" width="9.140625" style="1"/>
    <col min="2038" max="2038" width="4.7109375" style="1" customWidth="1"/>
    <col min="2039" max="2045" width="0" style="1" hidden="1" customWidth="1"/>
    <col min="2046" max="2046" width="38.42578125" style="1" customWidth="1"/>
    <col min="2047" max="2048" width="0" style="1" hidden="1" customWidth="1"/>
    <col min="2049" max="2049" width="21.28515625" style="1" customWidth="1"/>
    <col min="2050" max="2054" width="0" style="1" hidden="1" customWidth="1"/>
    <col min="2055" max="2055" width="19.85546875" style="1" customWidth="1"/>
    <col min="2056" max="2056" width="18.140625" style="1" customWidth="1"/>
    <col min="2057" max="2057" width="18.5703125" style="1" customWidth="1"/>
    <col min="2058" max="2058" width="20.5703125" style="1" bestFit="1" customWidth="1"/>
    <col min="2059" max="2059" width="9.5703125" style="1" customWidth="1"/>
    <col min="2060" max="2062" width="0" style="1" hidden="1" customWidth="1"/>
    <col min="2063" max="2063" width="11.85546875" style="1" customWidth="1"/>
    <col min="2064" max="2068" width="0" style="1" hidden="1" customWidth="1"/>
    <col min="2069" max="2069" width="16.28515625" style="1" customWidth="1"/>
    <col min="2070" max="2070" width="15.85546875" style="1" customWidth="1"/>
    <col min="2071" max="2071" width="16.28515625" style="1" bestFit="1" customWidth="1"/>
    <col min="2072" max="2072" width="9.140625" style="1"/>
    <col min="2073" max="2073" width="18.5703125" style="1" bestFit="1" customWidth="1"/>
    <col min="2074" max="2074" width="18.5703125" style="1" customWidth="1"/>
    <col min="2075" max="2293" width="9.140625" style="1"/>
    <col min="2294" max="2294" width="4.7109375" style="1" customWidth="1"/>
    <col min="2295" max="2301" width="0" style="1" hidden="1" customWidth="1"/>
    <col min="2302" max="2302" width="38.42578125" style="1" customWidth="1"/>
    <col min="2303" max="2304" width="0" style="1" hidden="1" customWidth="1"/>
    <col min="2305" max="2305" width="21.28515625" style="1" customWidth="1"/>
    <col min="2306" max="2310" width="0" style="1" hidden="1" customWidth="1"/>
    <col min="2311" max="2311" width="19.85546875" style="1" customWidth="1"/>
    <col min="2312" max="2312" width="18.140625" style="1" customWidth="1"/>
    <col min="2313" max="2313" width="18.5703125" style="1" customWidth="1"/>
    <col min="2314" max="2314" width="20.5703125" style="1" bestFit="1" customWidth="1"/>
    <col min="2315" max="2315" width="9.5703125" style="1" customWidth="1"/>
    <col min="2316" max="2318" width="0" style="1" hidden="1" customWidth="1"/>
    <col min="2319" max="2319" width="11.85546875" style="1" customWidth="1"/>
    <col min="2320" max="2324" width="0" style="1" hidden="1" customWidth="1"/>
    <col min="2325" max="2325" width="16.28515625" style="1" customWidth="1"/>
    <col min="2326" max="2326" width="15.85546875" style="1" customWidth="1"/>
    <col min="2327" max="2327" width="16.28515625" style="1" bestFit="1" customWidth="1"/>
    <col min="2328" max="2328" width="9.140625" style="1"/>
    <col min="2329" max="2329" width="18.5703125" style="1" bestFit="1" customWidth="1"/>
    <col min="2330" max="2330" width="18.5703125" style="1" customWidth="1"/>
    <col min="2331" max="2549" width="9.140625" style="1"/>
    <col min="2550" max="2550" width="4.7109375" style="1" customWidth="1"/>
    <col min="2551" max="2557" width="0" style="1" hidden="1" customWidth="1"/>
    <col min="2558" max="2558" width="38.42578125" style="1" customWidth="1"/>
    <col min="2559" max="2560" width="0" style="1" hidden="1" customWidth="1"/>
    <col min="2561" max="2561" width="21.28515625" style="1" customWidth="1"/>
    <col min="2562" max="2566" width="0" style="1" hidden="1" customWidth="1"/>
    <col min="2567" max="2567" width="19.85546875" style="1" customWidth="1"/>
    <col min="2568" max="2568" width="18.140625" style="1" customWidth="1"/>
    <col min="2569" max="2569" width="18.5703125" style="1" customWidth="1"/>
    <col min="2570" max="2570" width="20.5703125" style="1" bestFit="1" customWidth="1"/>
    <col min="2571" max="2571" width="9.5703125" style="1" customWidth="1"/>
    <col min="2572" max="2574" width="0" style="1" hidden="1" customWidth="1"/>
    <col min="2575" max="2575" width="11.85546875" style="1" customWidth="1"/>
    <col min="2576" max="2580" width="0" style="1" hidden="1" customWidth="1"/>
    <col min="2581" max="2581" width="16.28515625" style="1" customWidth="1"/>
    <col min="2582" max="2582" width="15.85546875" style="1" customWidth="1"/>
    <col min="2583" max="2583" width="16.28515625" style="1" bestFit="1" customWidth="1"/>
    <col min="2584" max="2584" width="9.140625" style="1"/>
    <col min="2585" max="2585" width="18.5703125" style="1" bestFit="1" customWidth="1"/>
    <col min="2586" max="2586" width="18.5703125" style="1" customWidth="1"/>
    <col min="2587" max="2805" width="9.140625" style="1"/>
    <col min="2806" max="2806" width="4.7109375" style="1" customWidth="1"/>
    <col min="2807" max="2813" width="0" style="1" hidden="1" customWidth="1"/>
    <col min="2814" max="2814" width="38.42578125" style="1" customWidth="1"/>
    <col min="2815" max="2816" width="0" style="1" hidden="1" customWidth="1"/>
    <col min="2817" max="2817" width="21.28515625" style="1" customWidth="1"/>
    <col min="2818" max="2822" width="0" style="1" hidden="1" customWidth="1"/>
    <col min="2823" max="2823" width="19.85546875" style="1" customWidth="1"/>
    <col min="2824" max="2824" width="18.140625" style="1" customWidth="1"/>
    <col min="2825" max="2825" width="18.5703125" style="1" customWidth="1"/>
    <col min="2826" max="2826" width="20.5703125" style="1" bestFit="1" customWidth="1"/>
    <col min="2827" max="2827" width="9.5703125" style="1" customWidth="1"/>
    <col min="2828" max="2830" width="0" style="1" hidden="1" customWidth="1"/>
    <col min="2831" max="2831" width="11.85546875" style="1" customWidth="1"/>
    <col min="2832" max="2836" width="0" style="1" hidden="1" customWidth="1"/>
    <col min="2837" max="2837" width="16.28515625" style="1" customWidth="1"/>
    <col min="2838" max="2838" width="15.85546875" style="1" customWidth="1"/>
    <col min="2839" max="2839" width="16.28515625" style="1" bestFit="1" customWidth="1"/>
    <col min="2840" max="2840" width="9.140625" style="1"/>
    <col min="2841" max="2841" width="18.5703125" style="1" bestFit="1" customWidth="1"/>
    <col min="2842" max="2842" width="18.5703125" style="1" customWidth="1"/>
    <col min="2843" max="3061" width="9.140625" style="1"/>
    <col min="3062" max="3062" width="4.7109375" style="1" customWidth="1"/>
    <col min="3063" max="3069" width="0" style="1" hidden="1" customWidth="1"/>
    <col min="3070" max="3070" width="38.42578125" style="1" customWidth="1"/>
    <col min="3071" max="3072" width="0" style="1" hidden="1" customWidth="1"/>
    <col min="3073" max="3073" width="21.28515625" style="1" customWidth="1"/>
    <col min="3074" max="3078" width="0" style="1" hidden="1" customWidth="1"/>
    <col min="3079" max="3079" width="19.85546875" style="1" customWidth="1"/>
    <col min="3080" max="3080" width="18.140625" style="1" customWidth="1"/>
    <col min="3081" max="3081" width="18.5703125" style="1" customWidth="1"/>
    <col min="3082" max="3082" width="20.5703125" style="1" bestFit="1" customWidth="1"/>
    <col min="3083" max="3083" width="9.5703125" style="1" customWidth="1"/>
    <col min="3084" max="3086" width="0" style="1" hidden="1" customWidth="1"/>
    <col min="3087" max="3087" width="11.85546875" style="1" customWidth="1"/>
    <col min="3088" max="3092" width="0" style="1" hidden="1" customWidth="1"/>
    <col min="3093" max="3093" width="16.28515625" style="1" customWidth="1"/>
    <col min="3094" max="3094" width="15.85546875" style="1" customWidth="1"/>
    <col min="3095" max="3095" width="16.28515625" style="1" bestFit="1" customWidth="1"/>
    <col min="3096" max="3096" width="9.140625" style="1"/>
    <col min="3097" max="3097" width="18.5703125" style="1" bestFit="1" customWidth="1"/>
    <col min="3098" max="3098" width="18.5703125" style="1" customWidth="1"/>
    <col min="3099" max="3317" width="9.140625" style="1"/>
    <col min="3318" max="3318" width="4.7109375" style="1" customWidth="1"/>
    <col min="3319" max="3325" width="0" style="1" hidden="1" customWidth="1"/>
    <col min="3326" max="3326" width="38.42578125" style="1" customWidth="1"/>
    <col min="3327" max="3328" width="0" style="1" hidden="1" customWidth="1"/>
    <col min="3329" max="3329" width="21.28515625" style="1" customWidth="1"/>
    <col min="3330" max="3334" width="0" style="1" hidden="1" customWidth="1"/>
    <col min="3335" max="3335" width="19.85546875" style="1" customWidth="1"/>
    <col min="3336" max="3336" width="18.140625" style="1" customWidth="1"/>
    <col min="3337" max="3337" width="18.5703125" style="1" customWidth="1"/>
    <col min="3338" max="3338" width="20.5703125" style="1" bestFit="1" customWidth="1"/>
    <col min="3339" max="3339" width="9.5703125" style="1" customWidth="1"/>
    <col min="3340" max="3342" width="0" style="1" hidden="1" customWidth="1"/>
    <col min="3343" max="3343" width="11.85546875" style="1" customWidth="1"/>
    <col min="3344" max="3348" width="0" style="1" hidden="1" customWidth="1"/>
    <col min="3349" max="3349" width="16.28515625" style="1" customWidth="1"/>
    <col min="3350" max="3350" width="15.85546875" style="1" customWidth="1"/>
    <col min="3351" max="3351" width="16.28515625" style="1" bestFit="1" customWidth="1"/>
    <col min="3352" max="3352" width="9.140625" style="1"/>
    <col min="3353" max="3353" width="18.5703125" style="1" bestFit="1" customWidth="1"/>
    <col min="3354" max="3354" width="18.5703125" style="1" customWidth="1"/>
    <col min="3355" max="3573" width="9.140625" style="1"/>
    <col min="3574" max="3574" width="4.7109375" style="1" customWidth="1"/>
    <col min="3575" max="3581" width="0" style="1" hidden="1" customWidth="1"/>
    <col min="3582" max="3582" width="38.42578125" style="1" customWidth="1"/>
    <col min="3583" max="3584" width="0" style="1" hidden="1" customWidth="1"/>
    <col min="3585" max="3585" width="21.28515625" style="1" customWidth="1"/>
    <col min="3586" max="3590" width="0" style="1" hidden="1" customWidth="1"/>
    <col min="3591" max="3591" width="19.85546875" style="1" customWidth="1"/>
    <col min="3592" max="3592" width="18.140625" style="1" customWidth="1"/>
    <col min="3593" max="3593" width="18.5703125" style="1" customWidth="1"/>
    <col min="3594" max="3594" width="20.5703125" style="1" bestFit="1" customWidth="1"/>
    <col min="3595" max="3595" width="9.5703125" style="1" customWidth="1"/>
    <col min="3596" max="3598" width="0" style="1" hidden="1" customWidth="1"/>
    <col min="3599" max="3599" width="11.85546875" style="1" customWidth="1"/>
    <col min="3600" max="3604" width="0" style="1" hidden="1" customWidth="1"/>
    <col min="3605" max="3605" width="16.28515625" style="1" customWidth="1"/>
    <col min="3606" max="3606" width="15.85546875" style="1" customWidth="1"/>
    <col min="3607" max="3607" width="16.28515625" style="1" bestFit="1" customWidth="1"/>
    <col min="3608" max="3608" width="9.140625" style="1"/>
    <col min="3609" max="3609" width="18.5703125" style="1" bestFit="1" customWidth="1"/>
    <col min="3610" max="3610" width="18.5703125" style="1" customWidth="1"/>
    <col min="3611" max="3829" width="9.140625" style="1"/>
    <col min="3830" max="3830" width="4.7109375" style="1" customWidth="1"/>
    <col min="3831" max="3837" width="0" style="1" hidden="1" customWidth="1"/>
    <col min="3838" max="3838" width="38.42578125" style="1" customWidth="1"/>
    <col min="3839" max="3840" width="0" style="1" hidden="1" customWidth="1"/>
    <col min="3841" max="3841" width="21.28515625" style="1" customWidth="1"/>
    <col min="3842" max="3846" width="0" style="1" hidden="1" customWidth="1"/>
    <col min="3847" max="3847" width="19.85546875" style="1" customWidth="1"/>
    <col min="3848" max="3848" width="18.140625" style="1" customWidth="1"/>
    <col min="3849" max="3849" width="18.5703125" style="1" customWidth="1"/>
    <col min="3850" max="3850" width="20.5703125" style="1" bestFit="1" customWidth="1"/>
    <col min="3851" max="3851" width="9.5703125" style="1" customWidth="1"/>
    <col min="3852" max="3854" width="0" style="1" hidden="1" customWidth="1"/>
    <col min="3855" max="3855" width="11.85546875" style="1" customWidth="1"/>
    <col min="3856" max="3860" width="0" style="1" hidden="1" customWidth="1"/>
    <col min="3861" max="3861" width="16.28515625" style="1" customWidth="1"/>
    <col min="3862" max="3862" width="15.85546875" style="1" customWidth="1"/>
    <col min="3863" max="3863" width="16.28515625" style="1" bestFit="1" customWidth="1"/>
    <col min="3864" max="3864" width="9.140625" style="1"/>
    <col min="3865" max="3865" width="18.5703125" style="1" bestFit="1" customWidth="1"/>
    <col min="3866" max="3866" width="18.5703125" style="1" customWidth="1"/>
    <col min="3867" max="4085" width="9.140625" style="1"/>
    <col min="4086" max="4086" width="4.7109375" style="1" customWidth="1"/>
    <col min="4087" max="4093" width="0" style="1" hidden="1" customWidth="1"/>
    <col min="4094" max="4094" width="38.42578125" style="1" customWidth="1"/>
    <col min="4095" max="4096" width="0" style="1" hidden="1" customWidth="1"/>
    <col min="4097" max="4097" width="21.28515625" style="1" customWidth="1"/>
    <col min="4098" max="4102" width="0" style="1" hidden="1" customWidth="1"/>
    <col min="4103" max="4103" width="19.85546875" style="1" customWidth="1"/>
    <col min="4104" max="4104" width="18.140625" style="1" customWidth="1"/>
    <col min="4105" max="4105" width="18.5703125" style="1" customWidth="1"/>
    <col min="4106" max="4106" width="20.5703125" style="1" bestFit="1" customWidth="1"/>
    <col min="4107" max="4107" width="9.5703125" style="1" customWidth="1"/>
    <col min="4108" max="4110" width="0" style="1" hidden="1" customWidth="1"/>
    <col min="4111" max="4111" width="11.85546875" style="1" customWidth="1"/>
    <col min="4112" max="4116" width="0" style="1" hidden="1" customWidth="1"/>
    <col min="4117" max="4117" width="16.28515625" style="1" customWidth="1"/>
    <col min="4118" max="4118" width="15.85546875" style="1" customWidth="1"/>
    <col min="4119" max="4119" width="16.28515625" style="1" bestFit="1" customWidth="1"/>
    <col min="4120" max="4120" width="9.140625" style="1"/>
    <col min="4121" max="4121" width="18.5703125" style="1" bestFit="1" customWidth="1"/>
    <col min="4122" max="4122" width="18.5703125" style="1" customWidth="1"/>
    <col min="4123" max="4341" width="9.140625" style="1"/>
    <col min="4342" max="4342" width="4.7109375" style="1" customWidth="1"/>
    <col min="4343" max="4349" width="0" style="1" hidden="1" customWidth="1"/>
    <col min="4350" max="4350" width="38.42578125" style="1" customWidth="1"/>
    <col min="4351" max="4352" width="0" style="1" hidden="1" customWidth="1"/>
    <col min="4353" max="4353" width="21.28515625" style="1" customWidth="1"/>
    <col min="4354" max="4358" width="0" style="1" hidden="1" customWidth="1"/>
    <col min="4359" max="4359" width="19.85546875" style="1" customWidth="1"/>
    <col min="4360" max="4360" width="18.140625" style="1" customWidth="1"/>
    <col min="4361" max="4361" width="18.5703125" style="1" customWidth="1"/>
    <col min="4362" max="4362" width="20.5703125" style="1" bestFit="1" customWidth="1"/>
    <col min="4363" max="4363" width="9.5703125" style="1" customWidth="1"/>
    <col min="4364" max="4366" width="0" style="1" hidden="1" customWidth="1"/>
    <col min="4367" max="4367" width="11.85546875" style="1" customWidth="1"/>
    <col min="4368" max="4372" width="0" style="1" hidden="1" customWidth="1"/>
    <col min="4373" max="4373" width="16.28515625" style="1" customWidth="1"/>
    <col min="4374" max="4374" width="15.85546875" style="1" customWidth="1"/>
    <col min="4375" max="4375" width="16.28515625" style="1" bestFit="1" customWidth="1"/>
    <col min="4376" max="4376" width="9.140625" style="1"/>
    <col min="4377" max="4377" width="18.5703125" style="1" bestFit="1" customWidth="1"/>
    <col min="4378" max="4378" width="18.5703125" style="1" customWidth="1"/>
    <col min="4379" max="4597" width="9.140625" style="1"/>
    <col min="4598" max="4598" width="4.7109375" style="1" customWidth="1"/>
    <col min="4599" max="4605" width="0" style="1" hidden="1" customWidth="1"/>
    <col min="4606" max="4606" width="38.42578125" style="1" customWidth="1"/>
    <col min="4607" max="4608" width="0" style="1" hidden="1" customWidth="1"/>
    <col min="4609" max="4609" width="21.28515625" style="1" customWidth="1"/>
    <col min="4610" max="4614" width="0" style="1" hidden="1" customWidth="1"/>
    <col min="4615" max="4615" width="19.85546875" style="1" customWidth="1"/>
    <col min="4616" max="4616" width="18.140625" style="1" customWidth="1"/>
    <col min="4617" max="4617" width="18.5703125" style="1" customWidth="1"/>
    <col min="4618" max="4618" width="20.5703125" style="1" bestFit="1" customWidth="1"/>
    <col min="4619" max="4619" width="9.5703125" style="1" customWidth="1"/>
    <col min="4620" max="4622" width="0" style="1" hidden="1" customWidth="1"/>
    <col min="4623" max="4623" width="11.85546875" style="1" customWidth="1"/>
    <col min="4624" max="4628" width="0" style="1" hidden="1" customWidth="1"/>
    <col min="4629" max="4629" width="16.28515625" style="1" customWidth="1"/>
    <col min="4630" max="4630" width="15.85546875" style="1" customWidth="1"/>
    <col min="4631" max="4631" width="16.28515625" style="1" bestFit="1" customWidth="1"/>
    <col min="4632" max="4632" width="9.140625" style="1"/>
    <col min="4633" max="4633" width="18.5703125" style="1" bestFit="1" customWidth="1"/>
    <col min="4634" max="4634" width="18.5703125" style="1" customWidth="1"/>
    <col min="4635" max="4853" width="9.140625" style="1"/>
    <col min="4854" max="4854" width="4.7109375" style="1" customWidth="1"/>
    <col min="4855" max="4861" width="0" style="1" hidden="1" customWidth="1"/>
    <col min="4862" max="4862" width="38.42578125" style="1" customWidth="1"/>
    <col min="4863" max="4864" width="0" style="1" hidden="1" customWidth="1"/>
    <col min="4865" max="4865" width="21.28515625" style="1" customWidth="1"/>
    <col min="4866" max="4870" width="0" style="1" hidden="1" customWidth="1"/>
    <col min="4871" max="4871" width="19.85546875" style="1" customWidth="1"/>
    <col min="4872" max="4872" width="18.140625" style="1" customWidth="1"/>
    <col min="4873" max="4873" width="18.5703125" style="1" customWidth="1"/>
    <col min="4874" max="4874" width="20.5703125" style="1" bestFit="1" customWidth="1"/>
    <col min="4875" max="4875" width="9.5703125" style="1" customWidth="1"/>
    <col min="4876" max="4878" width="0" style="1" hidden="1" customWidth="1"/>
    <col min="4879" max="4879" width="11.85546875" style="1" customWidth="1"/>
    <col min="4880" max="4884" width="0" style="1" hidden="1" customWidth="1"/>
    <col min="4885" max="4885" width="16.28515625" style="1" customWidth="1"/>
    <col min="4886" max="4886" width="15.85546875" style="1" customWidth="1"/>
    <col min="4887" max="4887" width="16.28515625" style="1" bestFit="1" customWidth="1"/>
    <col min="4888" max="4888" width="9.140625" style="1"/>
    <col min="4889" max="4889" width="18.5703125" style="1" bestFit="1" customWidth="1"/>
    <col min="4890" max="4890" width="18.5703125" style="1" customWidth="1"/>
    <col min="4891" max="5109" width="9.140625" style="1"/>
    <col min="5110" max="5110" width="4.7109375" style="1" customWidth="1"/>
    <col min="5111" max="5117" width="0" style="1" hidden="1" customWidth="1"/>
    <col min="5118" max="5118" width="38.42578125" style="1" customWidth="1"/>
    <col min="5119" max="5120" width="0" style="1" hidden="1" customWidth="1"/>
    <col min="5121" max="5121" width="21.28515625" style="1" customWidth="1"/>
    <col min="5122" max="5126" width="0" style="1" hidden="1" customWidth="1"/>
    <col min="5127" max="5127" width="19.85546875" style="1" customWidth="1"/>
    <col min="5128" max="5128" width="18.140625" style="1" customWidth="1"/>
    <col min="5129" max="5129" width="18.5703125" style="1" customWidth="1"/>
    <col min="5130" max="5130" width="20.5703125" style="1" bestFit="1" customWidth="1"/>
    <col min="5131" max="5131" width="9.5703125" style="1" customWidth="1"/>
    <col min="5132" max="5134" width="0" style="1" hidden="1" customWidth="1"/>
    <col min="5135" max="5135" width="11.85546875" style="1" customWidth="1"/>
    <col min="5136" max="5140" width="0" style="1" hidden="1" customWidth="1"/>
    <col min="5141" max="5141" width="16.28515625" style="1" customWidth="1"/>
    <col min="5142" max="5142" width="15.85546875" style="1" customWidth="1"/>
    <col min="5143" max="5143" width="16.28515625" style="1" bestFit="1" customWidth="1"/>
    <col min="5144" max="5144" width="9.140625" style="1"/>
    <col min="5145" max="5145" width="18.5703125" style="1" bestFit="1" customWidth="1"/>
    <col min="5146" max="5146" width="18.5703125" style="1" customWidth="1"/>
    <col min="5147" max="5365" width="9.140625" style="1"/>
    <col min="5366" max="5366" width="4.7109375" style="1" customWidth="1"/>
    <col min="5367" max="5373" width="0" style="1" hidden="1" customWidth="1"/>
    <col min="5374" max="5374" width="38.42578125" style="1" customWidth="1"/>
    <col min="5375" max="5376" width="0" style="1" hidden="1" customWidth="1"/>
    <col min="5377" max="5377" width="21.28515625" style="1" customWidth="1"/>
    <col min="5378" max="5382" width="0" style="1" hidden="1" customWidth="1"/>
    <col min="5383" max="5383" width="19.85546875" style="1" customWidth="1"/>
    <col min="5384" max="5384" width="18.140625" style="1" customWidth="1"/>
    <col min="5385" max="5385" width="18.5703125" style="1" customWidth="1"/>
    <col min="5386" max="5386" width="20.5703125" style="1" bestFit="1" customWidth="1"/>
    <col min="5387" max="5387" width="9.5703125" style="1" customWidth="1"/>
    <col min="5388" max="5390" width="0" style="1" hidden="1" customWidth="1"/>
    <col min="5391" max="5391" width="11.85546875" style="1" customWidth="1"/>
    <col min="5392" max="5396" width="0" style="1" hidden="1" customWidth="1"/>
    <col min="5397" max="5397" width="16.28515625" style="1" customWidth="1"/>
    <col min="5398" max="5398" width="15.85546875" style="1" customWidth="1"/>
    <col min="5399" max="5399" width="16.28515625" style="1" bestFit="1" customWidth="1"/>
    <col min="5400" max="5400" width="9.140625" style="1"/>
    <col min="5401" max="5401" width="18.5703125" style="1" bestFit="1" customWidth="1"/>
    <col min="5402" max="5402" width="18.5703125" style="1" customWidth="1"/>
    <col min="5403" max="5621" width="9.140625" style="1"/>
    <col min="5622" max="5622" width="4.7109375" style="1" customWidth="1"/>
    <col min="5623" max="5629" width="0" style="1" hidden="1" customWidth="1"/>
    <col min="5630" max="5630" width="38.42578125" style="1" customWidth="1"/>
    <col min="5631" max="5632" width="0" style="1" hidden="1" customWidth="1"/>
    <col min="5633" max="5633" width="21.28515625" style="1" customWidth="1"/>
    <col min="5634" max="5638" width="0" style="1" hidden="1" customWidth="1"/>
    <col min="5639" max="5639" width="19.85546875" style="1" customWidth="1"/>
    <col min="5640" max="5640" width="18.140625" style="1" customWidth="1"/>
    <col min="5641" max="5641" width="18.5703125" style="1" customWidth="1"/>
    <col min="5642" max="5642" width="20.5703125" style="1" bestFit="1" customWidth="1"/>
    <col min="5643" max="5643" width="9.5703125" style="1" customWidth="1"/>
    <col min="5644" max="5646" width="0" style="1" hidden="1" customWidth="1"/>
    <col min="5647" max="5647" width="11.85546875" style="1" customWidth="1"/>
    <col min="5648" max="5652" width="0" style="1" hidden="1" customWidth="1"/>
    <col min="5653" max="5653" width="16.28515625" style="1" customWidth="1"/>
    <col min="5654" max="5654" width="15.85546875" style="1" customWidth="1"/>
    <col min="5655" max="5655" width="16.28515625" style="1" bestFit="1" customWidth="1"/>
    <col min="5656" max="5656" width="9.140625" style="1"/>
    <col min="5657" max="5657" width="18.5703125" style="1" bestFit="1" customWidth="1"/>
    <col min="5658" max="5658" width="18.5703125" style="1" customWidth="1"/>
    <col min="5659" max="5877" width="9.140625" style="1"/>
    <col min="5878" max="5878" width="4.7109375" style="1" customWidth="1"/>
    <col min="5879" max="5885" width="0" style="1" hidden="1" customWidth="1"/>
    <col min="5886" max="5886" width="38.42578125" style="1" customWidth="1"/>
    <col min="5887" max="5888" width="0" style="1" hidden="1" customWidth="1"/>
    <col min="5889" max="5889" width="21.28515625" style="1" customWidth="1"/>
    <col min="5890" max="5894" width="0" style="1" hidden="1" customWidth="1"/>
    <col min="5895" max="5895" width="19.85546875" style="1" customWidth="1"/>
    <col min="5896" max="5896" width="18.140625" style="1" customWidth="1"/>
    <col min="5897" max="5897" width="18.5703125" style="1" customWidth="1"/>
    <col min="5898" max="5898" width="20.5703125" style="1" bestFit="1" customWidth="1"/>
    <col min="5899" max="5899" width="9.5703125" style="1" customWidth="1"/>
    <col min="5900" max="5902" width="0" style="1" hidden="1" customWidth="1"/>
    <col min="5903" max="5903" width="11.85546875" style="1" customWidth="1"/>
    <col min="5904" max="5908" width="0" style="1" hidden="1" customWidth="1"/>
    <col min="5909" max="5909" width="16.28515625" style="1" customWidth="1"/>
    <col min="5910" max="5910" width="15.85546875" style="1" customWidth="1"/>
    <col min="5911" max="5911" width="16.28515625" style="1" bestFit="1" customWidth="1"/>
    <col min="5912" max="5912" width="9.140625" style="1"/>
    <col min="5913" max="5913" width="18.5703125" style="1" bestFit="1" customWidth="1"/>
    <col min="5914" max="5914" width="18.5703125" style="1" customWidth="1"/>
    <col min="5915" max="6133" width="9.140625" style="1"/>
    <col min="6134" max="6134" width="4.7109375" style="1" customWidth="1"/>
    <col min="6135" max="6141" width="0" style="1" hidden="1" customWidth="1"/>
    <col min="6142" max="6142" width="38.42578125" style="1" customWidth="1"/>
    <col min="6143" max="6144" width="0" style="1" hidden="1" customWidth="1"/>
    <col min="6145" max="6145" width="21.28515625" style="1" customWidth="1"/>
    <col min="6146" max="6150" width="0" style="1" hidden="1" customWidth="1"/>
    <col min="6151" max="6151" width="19.85546875" style="1" customWidth="1"/>
    <col min="6152" max="6152" width="18.140625" style="1" customWidth="1"/>
    <col min="6153" max="6153" width="18.5703125" style="1" customWidth="1"/>
    <col min="6154" max="6154" width="20.5703125" style="1" bestFit="1" customWidth="1"/>
    <col min="6155" max="6155" width="9.5703125" style="1" customWidth="1"/>
    <col min="6156" max="6158" width="0" style="1" hidden="1" customWidth="1"/>
    <col min="6159" max="6159" width="11.85546875" style="1" customWidth="1"/>
    <col min="6160" max="6164" width="0" style="1" hidden="1" customWidth="1"/>
    <col min="6165" max="6165" width="16.28515625" style="1" customWidth="1"/>
    <col min="6166" max="6166" width="15.85546875" style="1" customWidth="1"/>
    <col min="6167" max="6167" width="16.28515625" style="1" bestFit="1" customWidth="1"/>
    <col min="6168" max="6168" width="9.140625" style="1"/>
    <col min="6169" max="6169" width="18.5703125" style="1" bestFit="1" customWidth="1"/>
    <col min="6170" max="6170" width="18.5703125" style="1" customWidth="1"/>
    <col min="6171" max="6389" width="9.140625" style="1"/>
    <col min="6390" max="6390" width="4.7109375" style="1" customWidth="1"/>
    <col min="6391" max="6397" width="0" style="1" hidden="1" customWidth="1"/>
    <col min="6398" max="6398" width="38.42578125" style="1" customWidth="1"/>
    <col min="6399" max="6400" width="0" style="1" hidden="1" customWidth="1"/>
    <col min="6401" max="6401" width="21.28515625" style="1" customWidth="1"/>
    <col min="6402" max="6406" width="0" style="1" hidden="1" customWidth="1"/>
    <col min="6407" max="6407" width="19.85546875" style="1" customWidth="1"/>
    <col min="6408" max="6408" width="18.140625" style="1" customWidth="1"/>
    <col min="6409" max="6409" width="18.5703125" style="1" customWidth="1"/>
    <col min="6410" max="6410" width="20.5703125" style="1" bestFit="1" customWidth="1"/>
    <col min="6411" max="6411" width="9.5703125" style="1" customWidth="1"/>
    <col min="6412" max="6414" width="0" style="1" hidden="1" customWidth="1"/>
    <col min="6415" max="6415" width="11.85546875" style="1" customWidth="1"/>
    <col min="6416" max="6420" width="0" style="1" hidden="1" customWidth="1"/>
    <col min="6421" max="6421" width="16.28515625" style="1" customWidth="1"/>
    <col min="6422" max="6422" width="15.85546875" style="1" customWidth="1"/>
    <col min="6423" max="6423" width="16.28515625" style="1" bestFit="1" customWidth="1"/>
    <col min="6424" max="6424" width="9.140625" style="1"/>
    <col min="6425" max="6425" width="18.5703125" style="1" bestFit="1" customWidth="1"/>
    <col min="6426" max="6426" width="18.5703125" style="1" customWidth="1"/>
    <col min="6427" max="6645" width="9.140625" style="1"/>
    <col min="6646" max="6646" width="4.7109375" style="1" customWidth="1"/>
    <col min="6647" max="6653" width="0" style="1" hidden="1" customWidth="1"/>
    <col min="6654" max="6654" width="38.42578125" style="1" customWidth="1"/>
    <col min="6655" max="6656" width="0" style="1" hidden="1" customWidth="1"/>
    <col min="6657" max="6657" width="21.28515625" style="1" customWidth="1"/>
    <col min="6658" max="6662" width="0" style="1" hidden="1" customWidth="1"/>
    <col min="6663" max="6663" width="19.85546875" style="1" customWidth="1"/>
    <col min="6664" max="6664" width="18.140625" style="1" customWidth="1"/>
    <col min="6665" max="6665" width="18.5703125" style="1" customWidth="1"/>
    <col min="6666" max="6666" width="20.5703125" style="1" bestFit="1" customWidth="1"/>
    <col min="6667" max="6667" width="9.5703125" style="1" customWidth="1"/>
    <col min="6668" max="6670" width="0" style="1" hidden="1" customWidth="1"/>
    <col min="6671" max="6671" width="11.85546875" style="1" customWidth="1"/>
    <col min="6672" max="6676" width="0" style="1" hidden="1" customWidth="1"/>
    <col min="6677" max="6677" width="16.28515625" style="1" customWidth="1"/>
    <col min="6678" max="6678" width="15.85546875" style="1" customWidth="1"/>
    <col min="6679" max="6679" width="16.28515625" style="1" bestFit="1" customWidth="1"/>
    <col min="6680" max="6680" width="9.140625" style="1"/>
    <col min="6681" max="6681" width="18.5703125" style="1" bestFit="1" customWidth="1"/>
    <col min="6682" max="6682" width="18.5703125" style="1" customWidth="1"/>
    <col min="6683" max="6901" width="9.140625" style="1"/>
    <col min="6902" max="6902" width="4.7109375" style="1" customWidth="1"/>
    <col min="6903" max="6909" width="0" style="1" hidden="1" customWidth="1"/>
    <col min="6910" max="6910" width="38.42578125" style="1" customWidth="1"/>
    <col min="6911" max="6912" width="0" style="1" hidden="1" customWidth="1"/>
    <col min="6913" max="6913" width="21.28515625" style="1" customWidth="1"/>
    <col min="6914" max="6918" width="0" style="1" hidden="1" customWidth="1"/>
    <col min="6919" max="6919" width="19.85546875" style="1" customWidth="1"/>
    <col min="6920" max="6920" width="18.140625" style="1" customWidth="1"/>
    <col min="6921" max="6921" width="18.5703125" style="1" customWidth="1"/>
    <col min="6922" max="6922" width="20.5703125" style="1" bestFit="1" customWidth="1"/>
    <col min="6923" max="6923" width="9.5703125" style="1" customWidth="1"/>
    <col min="6924" max="6926" width="0" style="1" hidden="1" customWidth="1"/>
    <col min="6927" max="6927" width="11.85546875" style="1" customWidth="1"/>
    <col min="6928" max="6932" width="0" style="1" hidden="1" customWidth="1"/>
    <col min="6933" max="6933" width="16.28515625" style="1" customWidth="1"/>
    <col min="6934" max="6934" width="15.85546875" style="1" customWidth="1"/>
    <col min="6935" max="6935" width="16.28515625" style="1" bestFit="1" customWidth="1"/>
    <col min="6936" max="6936" width="9.140625" style="1"/>
    <col min="6937" max="6937" width="18.5703125" style="1" bestFit="1" customWidth="1"/>
    <col min="6938" max="6938" width="18.5703125" style="1" customWidth="1"/>
    <col min="6939" max="7157" width="9.140625" style="1"/>
    <col min="7158" max="7158" width="4.7109375" style="1" customWidth="1"/>
    <col min="7159" max="7165" width="0" style="1" hidden="1" customWidth="1"/>
    <col min="7166" max="7166" width="38.42578125" style="1" customWidth="1"/>
    <col min="7167" max="7168" width="0" style="1" hidden="1" customWidth="1"/>
    <col min="7169" max="7169" width="21.28515625" style="1" customWidth="1"/>
    <col min="7170" max="7174" width="0" style="1" hidden="1" customWidth="1"/>
    <col min="7175" max="7175" width="19.85546875" style="1" customWidth="1"/>
    <col min="7176" max="7176" width="18.140625" style="1" customWidth="1"/>
    <col min="7177" max="7177" width="18.5703125" style="1" customWidth="1"/>
    <col min="7178" max="7178" width="20.5703125" style="1" bestFit="1" customWidth="1"/>
    <col min="7179" max="7179" width="9.5703125" style="1" customWidth="1"/>
    <col min="7180" max="7182" width="0" style="1" hidden="1" customWidth="1"/>
    <col min="7183" max="7183" width="11.85546875" style="1" customWidth="1"/>
    <col min="7184" max="7188" width="0" style="1" hidden="1" customWidth="1"/>
    <col min="7189" max="7189" width="16.28515625" style="1" customWidth="1"/>
    <col min="7190" max="7190" width="15.85546875" style="1" customWidth="1"/>
    <col min="7191" max="7191" width="16.28515625" style="1" bestFit="1" customWidth="1"/>
    <col min="7192" max="7192" width="9.140625" style="1"/>
    <col min="7193" max="7193" width="18.5703125" style="1" bestFit="1" customWidth="1"/>
    <col min="7194" max="7194" width="18.5703125" style="1" customWidth="1"/>
    <col min="7195" max="7413" width="9.140625" style="1"/>
    <col min="7414" max="7414" width="4.7109375" style="1" customWidth="1"/>
    <col min="7415" max="7421" width="0" style="1" hidden="1" customWidth="1"/>
    <col min="7422" max="7422" width="38.42578125" style="1" customWidth="1"/>
    <col min="7423" max="7424" width="0" style="1" hidden="1" customWidth="1"/>
    <col min="7425" max="7425" width="21.28515625" style="1" customWidth="1"/>
    <col min="7426" max="7430" width="0" style="1" hidden="1" customWidth="1"/>
    <col min="7431" max="7431" width="19.85546875" style="1" customWidth="1"/>
    <col min="7432" max="7432" width="18.140625" style="1" customWidth="1"/>
    <col min="7433" max="7433" width="18.5703125" style="1" customWidth="1"/>
    <col min="7434" max="7434" width="20.5703125" style="1" bestFit="1" customWidth="1"/>
    <col min="7435" max="7435" width="9.5703125" style="1" customWidth="1"/>
    <col min="7436" max="7438" width="0" style="1" hidden="1" customWidth="1"/>
    <col min="7439" max="7439" width="11.85546875" style="1" customWidth="1"/>
    <col min="7440" max="7444" width="0" style="1" hidden="1" customWidth="1"/>
    <col min="7445" max="7445" width="16.28515625" style="1" customWidth="1"/>
    <col min="7446" max="7446" width="15.85546875" style="1" customWidth="1"/>
    <col min="7447" max="7447" width="16.28515625" style="1" bestFit="1" customWidth="1"/>
    <col min="7448" max="7448" width="9.140625" style="1"/>
    <col min="7449" max="7449" width="18.5703125" style="1" bestFit="1" customWidth="1"/>
    <col min="7450" max="7450" width="18.5703125" style="1" customWidth="1"/>
    <col min="7451" max="7669" width="9.140625" style="1"/>
    <col min="7670" max="7670" width="4.7109375" style="1" customWidth="1"/>
    <col min="7671" max="7677" width="0" style="1" hidden="1" customWidth="1"/>
    <col min="7678" max="7678" width="38.42578125" style="1" customWidth="1"/>
    <col min="7679" max="7680" width="0" style="1" hidden="1" customWidth="1"/>
    <col min="7681" max="7681" width="21.28515625" style="1" customWidth="1"/>
    <col min="7682" max="7686" width="0" style="1" hidden="1" customWidth="1"/>
    <col min="7687" max="7687" width="19.85546875" style="1" customWidth="1"/>
    <col min="7688" max="7688" width="18.140625" style="1" customWidth="1"/>
    <col min="7689" max="7689" width="18.5703125" style="1" customWidth="1"/>
    <col min="7690" max="7690" width="20.5703125" style="1" bestFit="1" customWidth="1"/>
    <col min="7691" max="7691" width="9.5703125" style="1" customWidth="1"/>
    <col min="7692" max="7694" width="0" style="1" hidden="1" customWidth="1"/>
    <col min="7695" max="7695" width="11.85546875" style="1" customWidth="1"/>
    <col min="7696" max="7700" width="0" style="1" hidden="1" customWidth="1"/>
    <col min="7701" max="7701" width="16.28515625" style="1" customWidth="1"/>
    <col min="7702" max="7702" width="15.85546875" style="1" customWidth="1"/>
    <col min="7703" max="7703" width="16.28515625" style="1" bestFit="1" customWidth="1"/>
    <col min="7704" max="7704" width="9.140625" style="1"/>
    <col min="7705" max="7705" width="18.5703125" style="1" bestFit="1" customWidth="1"/>
    <col min="7706" max="7706" width="18.5703125" style="1" customWidth="1"/>
    <col min="7707" max="7925" width="9.140625" style="1"/>
    <col min="7926" max="7926" width="4.7109375" style="1" customWidth="1"/>
    <col min="7927" max="7933" width="0" style="1" hidden="1" customWidth="1"/>
    <col min="7934" max="7934" width="38.42578125" style="1" customWidth="1"/>
    <col min="7935" max="7936" width="0" style="1" hidden="1" customWidth="1"/>
    <col min="7937" max="7937" width="21.28515625" style="1" customWidth="1"/>
    <col min="7938" max="7942" width="0" style="1" hidden="1" customWidth="1"/>
    <col min="7943" max="7943" width="19.85546875" style="1" customWidth="1"/>
    <col min="7944" max="7944" width="18.140625" style="1" customWidth="1"/>
    <col min="7945" max="7945" width="18.5703125" style="1" customWidth="1"/>
    <col min="7946" max="7946" width="20.5703125" style="1" bestFit="1" customWidth="1"/>
    <col min="7947" max="7947" width="9.5703125" style="1" customWidth="1"/>
    <col min="7948" max="7950" width="0" style="1" hidden="1" customWidth="1"/>
    <col min="7951" max="7951" width="11.85546875" style="1" customWidth="1"/>
    <col min="7952" max="7956" width="0" style="1" hidden="1" customWidth="1"/>
    <col min="7957" max="7957" width="16.28515625" style="1" customWidth="1"/>
    <col min="7958" max="7958" width="15.85546875" style="1" customWidth="1"/>
    <col min="7959" max="7959" width="16.28515625" style="1" bestFit="1" customWidth="1"/>
    <col min="7960" max="7960" width="9.140625" style="1"/>
    <col min="7961" max="7961" width="18.5703125" style="1" bestFit="1" customWidth="1"/>
    <col min="7962" max="7962" width="18.5703125" style="1" customWidth="1"/>
    <col min="7963" max="8181" width="9.140625" style="1"/>
    <col min="8182" max="8182" width="4.7109375" style="1" customWidth="1"/>
    <col min="8183" max="8189" width="0" style="1" hidden="1" customWidth="1"/>
    <col min="8190" max="8190" width="38.42578125" style="1" customWidth="1"/>
    <col min="8191" max="8192" width="0" style="1" hidden="1" customWidth="1"/>
    <col min="8193" max="8193" width="21.28515625" style="1" customWidth="1"/>
    <col min="8194" max="8198" width="0" style="1" hidden="1" customWidth="1"/>
    <col min="8199" max="8199" width="19.85546875" style="1" customWidth="1"/>
    <col min="8200" max="8200" width="18.140625" style="1" customWidth="1"/>
    <col min="8201" max="8201" width="18.5703125" style="1" customWidth="1"/>
    <col min="8202" max="8202" width="20.5703125" style="1" bestFit="1" customWidth="1"/>
    <col min="8203" max="8203" width="9.5703125" style="1" customWidth="1"/>
    <col min="8204" max="8206" width="0" style="1" hidden="1" customWidth="1"/>
    <col min="8207" max="8207" width="11.85546875" style="1" customWidth="1"/>
    <col min="8208" max="8212" width="0" style="1" hidden="1" customWidth="1"/>
    <col min="8213" max="8213" width="16.28515625" style="1" customWidth="1"/>
    <col min="8214" max="8214" width="15.85546875" style="1" customWidth="1"/>
    <col min="8215" max="8215" width="16.28515625" style="1" bestFit="1" customWidth="1"/>
    <col min="8216" max="8216" width="9.140625" style="1"/>
    <col min="8217" max="8217" width="18.5703125" style="1" bestFit="1" customWidth="1"/>
    <col min="8218" max="8218" width="18.5703125" style="1" customWidth="1"/>
    <col min="8219" max="8437" width="9.140625" style="1"/>
    <col min="8438" max="8438" width="4.7109375" style="1" customWidth="1"/>
    <col min="8439" max="8445" width="0" style="1" hidden="1" customWidth="1"/>
    <col min="8446" max="8446" width="38.42578125" style="1" customWidth="1"/>
    <col min="8447" max="8448" width="0" style="1" hidden="1" customWidth="1"/>
    <col min="8449" max="8449" width="21.28515625" style="1" customWidth="1"/>
    <col min="8450" max="8454" width="0" style="1" hidden="1" customWidth="1"/>
    <col min="8455" max="8455" width="19.85546875" style="1" customWidth="1"/>
    <col min="8456" max="8456" width="18.140625" style="1" customWidth="1"/>
    <col min="8457" max="8457" width="18.5703125" style="1" customWidth="1"/>
    <col min="8458" max="8458" width="20.5703125" style="1" bestFit="1" customWidth="1"/>
    <col min="8459" max="8459" width="9.5703125" style="1" customWidth="1"/>
    <col min="8460" max="8462" width="0" style="1" hidden="1" customWidth="1"/>
    <col min="8463" max="8463" width="11.85546875" style="1" customWidth="1"/>
    <col min="8464" max="8468" width="0" style="1" hidden="1" customWidth="1"/>
    <col min="8469" max="8469" width="16.28515625" style="1" customWidth="1"/>
    <col min="8470" max="8470" width="15.85546875" style="1" customWidth="1"/>
    <col min="8471" max="8471" width="16.28515625" style="1" bestFit="1" customWidth="1"/>
    <col min="8472" max="8472" width="9.140625" style="1"/>
    <col min="8473" max="8473" width="18.5703125" style="1" bestFit="1" customWidth="1"/>
    <col min="8474" max="8474" width="18.5703125" style="1" customWidth="1"/>
    <col min="8475" max="8693" width="9.140625" style="1"/>
    <col min="8694" max="8694" width="4.7109375" style="1" customWidth="1"/>
    <col min="8695" max="8701" width="0" style="1" hidden="1" customWidth="1"/>
    <col min="8702" max="8702" width="38.42578125" style="1" customWidth="1"/>
    <col min="8703" max="8704" width="0" style="1" hidden="1" customWidth="1"/>
    <col min="8705" max="8705" width="21.28515625" style="1" customWidth="1"/>
    <col min="8706" max="8710" width="0" style="1" hidden="1" customWidth="1"/>
    <col min="8711" max="8711" width="19.85546875" style="1" customWidth="1"/>
    <col min="8712" max="8712" width="18.140625" style="1" customWidth="1"/>
    <col min="8713" max="8713" width="18.5703125" style="1" customWidth="1"/>
    <col min="8714" max="8714" width="20.5703125" style="1" bestFit="1" customWidth="1"/>
    <col min="8715" max="8715" width="9.5703125" style="1" customWidth="1"/>
    <col min="8716" max="8718" width="0" style="1" hidden="1" customWidth="1"/>
    <col min="8719" max="8719" width="11.85546875" style="1" customWidth="1"/>
    <col min="8720" max="8724" width="0" style="1" hidden="1" customWidth="1"/>
    <col min="8725" max="8725" width="16.28515625" style="1" customWidth="1"/>
    <col min="8726" max="8726" width="15.85546875" style="1" customWidth="1"/>
    <col min="8727" max="8727" width="16.28515625" style="1" bestFit="1" customWidth="1"/>
    <col min="8728" max="8728" width="9.140625" style="1"/>
    <col min="8729" max="8729" width="18.5703125" style="1" bestFit="1" customWidth="1"/>
    <col min="8730" max="8730" width="18.5703125" style="1" customWidth="1"/>
    <col min="8731" max="8949" width="9.140625" style="1"/>
    <col min="8950" max="8950" width="4.7109375" style="1" customWidth="1"/>
    <col min="8951" max="8957" width="0" style="1" hidden="1" customWidth="1"/>
    <col min="8958" max="8958" width="38.42578125" style="1" customWidth="1"/>
    <col min="8959" max="8960" width="0" style="1" hidden="1" customWidth="1"/>
    <col min="8961" max="8961" width="21.28515625" style="1" customWidth="1"/>
    <col min="8962" max="8966" width="0" style="1" hidden="1" customWidth="1"/>
    <col min="8967" max="8967" width="19.85546875" style="1" customWidth="1"/>
    <col min="8968" max="8968" width="18.140625" style="1" customWidth="1"/>
    <col min="8969" max="8969" width="18.5703125" style="1" customWidth="1"/>
    <col min="8970" max="8970" width="20.5703125" style="1" bestFit="1" customWidth="1"/>
    <col min="8971" max="8971" width="9.5703125" style="1" customWidth="1"/>
    <col min="8972" max="8974" width="0" style="1" hidden="1" customWidth="1"/>
    <col min="8975" max="8975" width="11.85546875" style="1" customWidth="1"/>
    <col min="8976" max="8980" width="0" style="1" hidden="1" customWidth="1"/>
    <col min="8981" max="8981" width="16.28515625" style="1" customWidth="1"/>
    <col min="8982" max="8982" width="15.85546875" style="1" customWidth="1"/>
    <col min="8983" max="8983" width="16.28515625" style="1" bestFit="1" customWidth="1"/>
    <col min="8984" max="8984" width="9.140625" style="1"/>
    <col min="8985" max="8985" width="18.5703125" style="1" bestFit="1" customWidth="1"/>
    <col min="8986" max="8986" width="18.5703125" style="1" customWidth="1"/>
    <col min="8987" max="9205" width="9.140625" style="1"/>
    <col min="9206" max="9206" width="4.7109375" style="1" customWidth="1"/>
    <col min="9207" max="9213" width="0" style="1" hidden="1" customWidth="1"/>
    <col min="9214" max="9214" width="38.42578125" style="1" customWidth="1"/>
    <col min="9215" max="9216" width="0" style="1" hidden="1" customWidth="1"/>
    <col min="9217" max="9217" width="21.28515625" style="1" customWidth="1"/>
    <col min="9218" max="9222" width="0" style="1" hidden="1" customWidth="1"/>
    <col min="9223" max="9223" width="19.85546875" style="1" customWidth="1"/>
    <col min="9224" max="9224" width="18.140625" style="1" customWidth="1"/>
    <col min="9225" max="9225" width="18.5703125" style="1" customWidth="1"/>
    <col min="9226" max="9226" width="20.5703125" style="1" bestFit="1" customWidth="1"/>
    <col min="9227" max="9227" width="9.5703125" style="1" customWidth="1"/>
    <col min="9228" max="9230" width="0" style="1" hidden="1" customWidth="1"/>
    <col min="9231" max="9231" width="11.85546875" style="1" customWidth="1"/>
    <col min="9232" max="9236" width="0" style="1" hidden="1" customWidth="1"/>
    <col min="9237" max="9237" width="16.28515625" style="1" customWidth="1"/>
    <col min="9238" max="9238" width="15.85546875" style="1" customWidth="1"/>
    <col min="9239" max="9239" width="16.28515625" style="1" bestFit="1" customWidth="1"/>
    <col min="9240" max="9240" width="9.140625" style="1"/>
    <col min="9241" max="9241" width="18.5703125" style="1" bestFit="1" customWidth="1"/>
    <col min="9242" max="9242" width="18.5703125" style="1" customWidth="1"/>
    <col min="9243" max="9461" width="9.140625" style="1"/>
    <col min="9462" max="9462" width="4.7109375" style="1" customWidth="1"/>
    <col min="9463" max="9469" width="0" style="1" hidden="1" customWidth="1"/>
    <col min="9470" max="9470" width="38.42578125" style="1" customWidth="1"/>
    <col min="9471" max="9472" width="0" style="1" hidden="1" customWidth="1"/>
    <col min="9473" max="9473" width="21.28515625" style="1" customWidth="1"/>
    <col min="9474" max="9478" width="0" style="1" hidden="1" customWidth="1"/>
    <col min="9479" max="9479" width="19.85546875" style="1" customWidth="1"/>
    <col min="9480" max="9480" width="18.140625" style="1" customWidth="1"/>
    <col min="9481" max="9481" width="18.5703125" style="1" customWidth="1"/>
    <col min="9482" max="9482" width="20.5703125" style="1" bestFit="1" customWidth="1"/>
    <col min="9483" max="9483" width="9.5703125" style="1" customWidth="1"/>
    <col min="9484" max="9486" width="0" style="1" hidden="1" customWidth="1"/>
    <col min="9487" max="9487" width="11.85546875" style="1" customWidth="1"/>
    <col min="9488" max="9492" width="0" style="1" hidden="1" customWidth="1"/>
    <col min="9493" max="9493" width="16.28515625" style="1" customWidth="1"/>
    <col min="9494" max="9494" width="15.85546875" style="1" customWidth="1"/>
    <col min="9495" max="9495" width="16.28515625" style="1" bestFit="1" customWidth="1"/>
    <col min="9496" max="9496" width="9.140625" style="1"/>
    <col min="9497" max="9497" width="18.5703125" style="1" bestFit="1" customWidth="1"/>
    <col min="9498" max="9498" width="18.5703125" style="1" customWidth="1"/>
    <col min="9499" max="9717" width="9.140625" style="1"/>
    <col min="9718" max="9718" width="4.7109375" style="1" customWidth="1"/>
    <col min="9719" max="9725" width="0" style="1" hidden="1" customWidth="1"/>
    <col min="9726" max="9726" width="38.42578125" style="1" customWidth="1"/>
    <col min="9727" max="9728" width="0" style="1" hidden="1" customWidth="1"/>
    <col min="9729" max="9729" width="21.28515625" style="1" customWidth="1"/>
    <col min="9730" max="9734" width="0" style="1" hidden="1" customWidth="1"/>
    <col min="9735" max="9735" width="19.85546875" style="1" customWidth="1"/>
    <col min="9736" max="9736" width="18.140625" style="1" customWidth="1"/>
    <col min="9737" max="9737" width="18.5703125" style="1" customWidth="1"/>
    <col min="9738" max="9738" width="20.5703125" style="1" bestFit="1" customWidth="1"/>
    <col min="9739" max="9739" width="9.5703125" style="1" customWidth="1"/>
    <col min="9740" max="9742" width="0" style="1" hidden="1" customWidth="1"/>
    <col min="9743" max="9743" width="11.85546875" style="1" customWidth="1"/>
    <col min="9744" max="9748" width="0" style="1" hidden="1" customWidth="1"/>
    <col min="9749" max="9749" width="16.28515625" style="1" customWidth="1"/>
    <col min="9750" max="9750" width="15.85546875" style="1" customWidth="1"/>
    <col min="9751" max="9751" width="16.28515625" style="1" bestFit="1" customWidth="1"/>
    <col min="9752" max="9752" width="9.140625" style="1"/>
    <col min="9753" max="9753" width="18.5703125" style="1" bestFit="1" customWidth="1"/>
    <col min="9754" max="9754" width="18.5703125" style="1" customWidth="1"/>
    <col min="9755" max="9973" width="9.140625" style="1"/>
    <col min="9974" max="9974" width="4.7109375" style="1" customWidth="1"/>
    <col min="9975" max="9981" width="0" style="1" hidden="1" customWidth="1"/>
    <col min="9982" max="9982" width="38.42578125" style="1" customWidth="1"/>
    <col min="9983" max="9984" width="0" style="1" hidden="1" customWidth="1"/>
    <col min="9985" max="9985" width="21.28515625" style="1" customWidth="1"/>
    <col min="9986" max="9990" width="0" style="1" hidden="1" customWidth="1"/>
    <col min="9991" max="9991" width="19.85546875" style="1" customWidth="1"/>
    <col min="9992" max="9992" width="18.140625" style="1" customWidth="1"/>
    <col min="9993" max="9993" width="18.5703125" style="1" customWidth="1"/>
    <col min="9994" max="9994" width="20.5703125" style="1" bestFit="1" customWidth="1"/>
    <col min="9995" max="9995" width="9.5703125" style="1" customWidth="1"/>
    <col min="9996" max="9998" width="0" style="1" hidden="1" customWidth="1"/>
    <col min="9999" max="9999" width="11.85546875" style="1" customWidth="1"/>
    <col min="10000" max="10004" width="0" style="1" hidden="1" customWidth="1"/>
    <col min="10005" max="10005" width="16.28515625" style="1" customWidth="1"/>
    <col min="10006" max="10006" width="15.85546875" style="1" customWidth="1"/>
    <col min="10007" max="10007" width="16.28515625" style="1" bestFit="1" customWidth="1"/>
    <col min="10008" max="10008" width="9.140625" style="1"/>
    <col min="10009" max="10009" width="18.5703125" style="1" bestFit="1" customWidth="1"/>
    <col min="10010" max="10010" width="18.5703125" style="1" customWidth="1"/>
    <col min="10011" max="10229" width="9.140625" style="1"/>
    <col min="10230" max="10230" width="4.7109375" style="1" customWidth="1"/>
    <col min="10231" max="10237" width="0" style="1" hidden="1" customWidth="1"/>
    <col min="10238" max="10238" width="38.42578125" style="1" customWidth="1"/>
    <col min="10239" max="10240" width="0" style="1" hidden="1" customWidth="1"/>
    <col min="10241" max="10241" width="21.28515625" style="1" customWidth="1"/>
    <col min="10242" max="10246" width="0" style="1" hidden="1" customWidth="1"/>
    <col min="10247" max="10247" width="19.85546875" style="1" customWidth="1"/>
    <col min="10248" max="10248" width="18.140625" style="1" customWidth="1"/>
    <col min="10249" max="10249" width="18.5703125" style="1" customWidth="1"/>
    <col min="10250" max="10250" width="20.5703125" style="1" bestFit="1" customWidth="1"/>
    <col min="10251" max="10251" width="9.5703125" style="1" customWidth="1"/>
    <col min="10252" max="10254" width="0" style="1" hidden="1" customWidth="1"/>
    <col min="10255" max="10255" width="11.85546875" style="1" customWidth="1"/>
    <col min="10256" max="10260" width="0" style="1" hidden="1" customWidth="1"/>
    <col min="10261" max="10261" width="16.28515625" style="1" customWidth="1"/>
    <col min="10262" max="10262" width="15.85546875" style="1" customWidth="1"/>
    <col min="10263" max="10263" width="16.28515625" style="1" bestFit="1" customWidth="1"/>
    <col min="10264" max="10264" width="9.140625" style="1"/>
    <col min="10265" max="10265" width="18.5703125" style="1" bestFit="1" customWidth="1"/>
    <col min="10266" max="10266" width="18.5703125" style="1" customWidth="1"/>
    <col min="10267" max="10485" width="9.140625" style="1"/>
    <col min="10486" max="10486" width="4.7109375" style="1" customWidth="1"/>
    <col min="10487" max="10493" width="0" style="1" hidden="1" customWidth="1"/>
    <col min="10494" max="10494" width="38.42578125" style="1" customWidth="1"/>
    <col min="10495" max="10496" width="0" style="1" hidden="1" customWidth="1"/>
    <col min="10497" max="10497" width="21.28515625" style="1" customWidth="1"/>
    <col min="10498" max="10502" width="0" style="1" hidden="1" customWidth="1"/>
    <col min="10503" max="10503" width="19.85546875" style="1" customWidth="1"/>
    <col min="10504" max="10504" width="18.140625" style="1" customWidth="1"/>
    <col min="10505" max="10505" width="18.5703125" style="1" customWidth="1"/>
    <col min="10506" max="10506" width="20.5703125" style="1" bestFit="1" customWidth="1"/>
    <col min="10507" max="10507" width="9.5703125" style="1" customWidth="1"/>
    <col min="10508" max="10510" width="0" style="1" hidden="1" customWidth="1"/>
    <col min="10511" max="10511" width="11.85546875" style="1" customWidth="1"/>
    <col min="10512" max="10516" width="0" style="1" hidden="1" customWidth="1"/>
    <col min="10517" max="10517" width="16.28515625" style="1" customWidth="1"/>
    <col min="10518" max="10518" width="15.85546875" style="1" customWidth="1"/>
    <col min="10519" max="10519" width="16.28515625" style="1" bestFit="1" customWidth="1"/>
    <col min="10520" max="10520" width="9.140625" style="1"/>
    <col min="10521" max="10521" width="18.5703125" style="1" bestFit="1" customWidth="1"/>
    <col min="10522" max="10522" width="18.5703125" style="1" customWidth="1"/>
    <col min="10523" max="10741" width="9.140625" style="1"/>
    <col min="10742" max="10742" width="4.7109375" style="1" customWidth="1"/>
    <col min="10743" max="10749" width="0" style="1" hidden="1" customWidth="1"/>
    <col min="10750" max="10750" width="38.42578125" style="1" customWidth="1"/>
    <col min="10751" max="10752" width="0" style="1" hidden="1" customWidth="1"/>
    <col min="10753" max="10753" width="21.28515625" style="1" customWidth="1"/>
    <col min="10754" max="10758" width="0" style="1" hidden="1" customWidth="1"/>
    <col min="10759" max="10759" width="19.85546875" style="1" customWidth="1"/>
    <col min="10760" max="10760" width="18.140625" style="1" customWidth="1"/>
    <col min="10761" max="10761" width="18.5703125" style="1" customWidth="1"/>
    <col min="10762" max="10762" width="20.5703125" style="1" bestFit="1" customWidth="1"/>
    <col min="10763" max="10763" width="9.5703125" style="1" customWidth="1"/>
    <col min="10764" max="10766" width="0" style="1" hidden="1" customWidth="1"/>
    <col min="10767" max="10767" width="11.85546875" style="1" customWidth="1"/>
    <col min="10768" max="10772" width="0" style="1" hidden="1" customWidth="1"/>
    <col min="10773" max="10773" width="16.28515625" style="1" customWidth="1"/>
    <col min="10774" max="10774" width="15.85546875" style="1" customWidth="1"/>
    <col min="10775" max="10775" width="16.28515625" style="1" bestFit="1" customWidth="1"/>
    <col min="10776" max="10776" width="9.140625" style="1"/>
    <col min="10777" max="10777" width="18.5703125" style="1" bestFit="1" customWidth="1"/>
    <col min="10778" max="10778" width="18.5703125" style="1" customWidth="1"/>
    <col min="10779" max="10997" width="9.140625" style="1"/>
    <col min="10998" max="10998" width="4.7109375" style="1" customWidth="1"/>
    <col min="10999" max="11005" width="0" style="1" hidden="1" customWidth="1"/>
    <col min="11006" max="11006" width="38.42578125" style="1" customWidth="1"/>
    <col min="11007" max="11008" width="0" style="1" hidden="1" customWidth="1"/>
    <col min="11009" max="11009" width="21.28515625" style="1" customWidth="1"/>
    <col min="11010" max="11014" width="0" style="1" hidden="1" customWidth="1"/>
    <col min="11015" max="11015" width="19.85546875" style="1" customWidth="1"/>
    <col min="11016" max="11016" width="18.140625" style="1" customWidth="1"/>
    <col min="11017" max="11017" width="18.5703125" style="1" customWidth="1"/>
    <col min="11018" max="11018" width="20.5703125" style="1" bestFit="1" customWidth="1"/>
    <col min="11019" max="11019" width="9.5703125" style="1" customWidth="1"/>
    <col min="11020" max="11022" width="0" style="1" hidden="1" customWidth="1"/>
    <col min="11023" max="11023" width="11.85546875" style="1" customWidth="1"/>
    <col min="11024" max="11028" width="0" style="1" hidden="1" customWidth="1"/>
    <col min="11029" max="11029" width="16.28515625" style="1" customWidth="1"/>
    <col min="11030" max="11030" width="15.85546875" style="1" customWidth="1"/>
    <col min="11031" max="11031" width="16.28515625" style="1" bestFit="1" customWidth="1"/>
    <col min="11032" max="11032" width="9.140625" style="1"/>
    <col min="11033" max="11033" width="18.5703125" style="1" bestFit="1" customWidth="1"/>
    <col min="11034" max="11034" width="18.5703125" style="1" customWidth="1"/>
    <col min="11035" max="11253" width="9.140625" style="1"/>
    <col min="11254" max="11254" width="4.7109375" style="1" customWidth="1"/>
    <col min="11255" max="11261" width="0" style="1" hidden="1" customWidth="1"/>
    <col min="11262" max="11262" width="38.42578125" style="1" customWidth="1"/>
    <col min="11263" max="11264" width="0" style="1" hidden="1" customWidth="1"/>
    <col min="11265" max="11265" width="21.28515625" style="1" customWidth="1"/>
    <col min="11266" max="11270" width="0" style="1" hidden="1" customWidth="1"/>
    <col min="11271" max="11271" width="19.85546875" style="1" customWidth="1"/>
    <col min="11272" max="11272" width="18.140625" style="1" customWidth="1"/>
    <col min="11273" max="11273" width="18.5703125" style="1" customWidth="1"/>
    <col min="11274" max="11274" width="20.5703125" style="1" bestFit="1" customWidth="1"/>
    <col min="11275" max="11275" width="9.5703125" style="1" customWidth="1"/>
    <col min="11276" max="11278" width="0" style="1" hidden="1" customWidth="1"/>
    <col min="11279" max="11279" width="11.85546875" style="1" customWidth="1"/>
    <col min="11280" max="11284" width="0" style="1" hidden="1" customWidth="1"/>
    <col min="11285" max="11285" width="16.28515625" style="1" customWidth="1"/>
    <col min="11286" max="11286" width="15.85546875" style="1" customWidth="1"/>
    <col min="11287" max="11287" width="16.28515625" style="1" bestFit="1" customWidth="1"/>
    <col min="11288" max="11288" width="9.140625" style="1"/>
    <col min="11289" max="11289" width="18.5703125" style="1" bestFit="1" customWidth="1"/>
    <col min="11290" max="11290" width="18.5703125" style="1" customWidth="1"/>
    <col min="11291" max="11509" width="9.140625" style="1"/>
    <col min="11510" max="11510" width="4.7109375" style="1" customWidth="1"/>
    <col min="11511" max="11517" width="0" style="1" hidden="1" customWidth="1"/>
    <col min="11518" max="11518" width="38.42578125" style="1" customWidth="1"/>
    <col min="11519" max="11520" width="0" style="1" hidden="1" customWidth="1"/>
    <col min="11521" max="11521" width="21.28515625" style="1" customWidth="1"/>
    <col min="11522" max="11526" width="0" style="1" hidden="1" customWidth="1"/>
    <col min="11527" max="11527" width="19.85546875" style="1" customWidth="1"/>
    <col min="11528" max="11528" width="18.140625" style="1" customWidth="1"/>
    <col min="11529" max="11529" width="18.5703125" style="1" customWidth="1"/>
    <col min="11530" max="11530" width="20.5703125" style="1" bestFit="1" customWidth="1"/>
    <col min="11531" max="11531" width="9.5703125" style="1" customWidth="1"/>
    <col min="11532" max="11534" width="0" style="1" hidden="1" customWidth="1"/>
    <col min="11535" max="11535" width="11.85546875" style="1" customWidth="1"/>
    <col min="11536" max="11540" width="0" style="1" hidden="1" customWidth="1"/>
    <col min="11541" max="11541" width="16.28515625" style="1" customWidth="1"/>
    <col min="11542" max="11542" width="15.85546875" style="1" customWidth="1"/>
    <col min="11543" max="11543" width="16.28515625" style="1" bestFit="1" customWidth="1"/>
    <col min="11544" max="11544" width="9.140625" style="1"/>
    <col min="11545" max="11545" width="18.5703125" style="1" bestFit="1" customWidth="1"/>
    <col min="11546" max="11546" width="18.5703125" style="1" customWidth="1"/>
    <col min="11547" max="11765" width="9.140625" style="1"/>
    <col min="11766" max="11766" width="4.7109375" style="1" customWidth="1"/>
    <col min="11767" max="11773" width="0" style="1" hidden="1" customWidth="1"/>
    <col min="11774" max="11774" width="38.42578125" style="1" customWidth="1"/>
    <col min="11775" max="11776" width="0" style="1" hidden="1" customWidth="1"/>
    <col min="11777" max="11777" width="21.28515625" style="1" customWidth="1"/>
    <col min="11778" max="11782" width="0" style="1" hidden="1" customWidth="1"/>
    <col min="11783" max="11783" width="19.85546875" style="1" customWidth="1"/>
    <col min="11784" max="11784" width="18.140625" style="1" customWidth="1"/>
    <col min="11785" max="11785" width="18.5703125" style="1" customWidth="1"/>
    <col min="11786" max="11786" width="20.5703125" style="1" bestFit="1" customWidth="1"/>
    <col min="11787" max="11787" width="9.5703125" style="1" customWidth="1"/>
    <col min="11788" max="11790" width="0" style="1" hidden="1" customWidth="1"/>
    <col min="11791" max="11791" width="11.85546875" style="1" customWidth="1"/>
    <col min="11792" max="11796" width="0" style="1" hidden="1" customWidth="1"/>
    <col min="11797" max="11797" width="16.28515625" style="1" customWidth="1"/>
    <col min="11798" max="11798" width="15.85546875" style="1" customWidth="1"/>
    <col min="11799" max="11799" width="16.28515625" style="1" bestFit="1" customWidth="1"/>
    <col min="11800" max="11800" width="9.140625" style="1"/>
    <col min="11801" max="11801" width="18.5703125" style="1" bestFit="1" customWidth="1"/>
    <col min="11802" max="11802" width="18.5703125" style="1" customWidth="1"/>
    <col min="11803" max="12021" width="9.140625" style="1"/>
    <col min="12022" max="12022" width="4.7109375" style="1" customWidth="1"/>
    <col min="12023" max="12029" width="0" style="1" hidden="1" customWidth="1"/>
    <col min="12030" max="12030" width="38.42578125" style="1" customWidth="1"/>
    <col min="12031" max="12032" width="0" style="1" hidden="1" customWidth="1"/>
    <col min="12033" max="12033" width="21.28515625" style="1" customWidth="1"/>
    <col min="12034" max="12038" width="0" style="1" hidden="1" customWidth="1"/>
    <col min="12039" max="12039" width="19.85546875" style="1" customWidth="1"/>
    <col min="12040" max="12040" width="18.140625" style="1" customWidth="1"/>
    <col min="12041" max="12041" width="18.5703125" style="1" customWidth="1"/>
    <col min="12042" max="12042" width="20.5703125" style="1" bestFit="1" customWidth="1"/>
    <col min="12043" max="12043" width="9.5703125" style="1" customWidth="1"/>
    <col min="12044" max="12046" width="0" style="1" hidden="1" customWidth="1"/>
    <col min="12047" max="12047" width="11.85546875" style="1" customWidth="1"/>
    <col min="12048" max="12052" width="0" style="1" hidden="1" customWidth="1"/>
    <col min="12053" max="12053" width="16.28515625" style="1" customWidth="1"/>
    <col min="12054" max="12054" width="15.85546875" style="1" customWidth="1"/>
    <col min="12055" max="12055" width="16.28515625" style="1" bestFit="1" customWidth="1"/>
    <col min="12056" max="12056" width="9.140625" style="1"/>
    <col min="12057" max="12057" width="18.5703125" style="1" bestFit="1" customWidth="1"/>
    <col min="12058" max="12058" width="18.5703125" style="1" customWidth="1"/>
    <col min="12059" max="12277" width="9.140625" style="1"/>
    <col min="12278" max="12278" width="4.7109375" style="1" customWidth="1"/>
    <col min="12279" max="12285" width="0" style="1" hidden="1" customWidth="1"/>
    <col min="12286" max="12286" width="38.42578125" style="1" customWidth="1"/>
    <col min="12287" max="12288" width="0" style="1" hidden="1" customWidth="1"/>
    <col min="12289" max="12289" width="21.28515625" style="1" customWidth="1"/>
    <col min="12290" max="12294" width="0" style="1" hidden="1" customWidth="1"/>
    <col min="12295" max="12295" width="19.85546875" style="1" customWidth="1"/>
    <col min="12296" max="12296" width="18.140625" style="1" customWidth="1"/>
    <col min="12297" max="12297" width="18.5703125" style="1" customWidth="1"/>
    <col min="12298" max="12298" width="20.5703125" style="1" bestFit="1" customWidth="1"/>
    <col min="12299" max="12299" width="9.5703125" style="1" customWidth="1"/>
    <col min="12300" max="12302" width="0" style="1" hidden="1" customWidth="1"/>
    <col min="12303" max="12303" width="11.85546875" style="1" customWidth="1"/>
    <col min="12304" max="12308" width="0" style="1" hidden="1" customWidth="1"/>
    <col min="12309" max="12309" width="16.28515625" style="1" customWidth="1"/>
    <col min="12310" max="12310" width="15.85546875" style="1" customWidth="1"/>
    <col min="12311" max="12311" width="16.28515625" style="1" bestFit="1" customWidth="1"/>
    <col min="12312" max="12312" width="9.140625" style="1"/>
    <col min="12313" max="12313" width="18.5703125" style="1" bestFit="1" customWidth="1"/>
    <col min="12314" max="12314" width="18.5703125" style="1" customWidth="1"/>
    <col min="12315" max="12533" width="9.140625" style="1"/>
    <col min="12534" max="12534" width="4.7109375" style="1" customWidth="1"/>
    <col min="12535" max="12541" width="0" style="1" hidden="1" customWidth="1"/>
    <col min="12542" max="12542" width="38.42578125" style="1" customWidth="1"/>
    <col min="12543" max="12544" width="0" style="1" hidden="1" customWidth="1"/>
    <col min="12545" max="12545" width="21.28515625" style="1" customWidth="1"/>
    <col min="12546" max="12550" width="0" style="1" hidden="1" customWidth="1"/>
    <col min="12551" max="12551" width="19.85546875" style="1" customWidth="1"/>
    <col min="12552" max="12552" width="18.140625" style="1" customWidth="1"/>
    <col min="12553" max="12553" width="18.5703125" style="1" customWidth="1"/>
    <col min="12554" max="12554" width="20.5703125" style="1" bestFit="1" customWidth="1"/>
    <col min="12555" max="12555" width="9.5703125" style="1" customWidth="1"/>
    <col min="12556" max="12558" width="0" style="1" hidden="1" customWidth="1"/>
    <col min="12559" max="12559" width="11.85546875" style="1" customWidth="1"/>
    <col min="12560" max="12564" width="0" style="1" hidden="1" customWidth="1"/>
    <col min="12565" max="12565" width="16.28515625" style="1" customWidth="1"/>
    <col min="12566" max="12566" width="15.85546875" style="1" customWidth="1"/>
    <col min="12567" max="12567" width="16.28515625" style="1" bestFit="1" customWidth="1"/>
    <col min="12568" max="12568" width="9.140625" style="1"/>
    <col min="12569" max="12569" width="18.5703125" style="1" bestFit="1" customWidth="1"/>
    <col min="12570" max="12570" width="18.5703125" style="1" customWidth="1"/>
    <col min="12571" max="12789" width="9.140625" style="1"/>
    <col min="12790" max="12790" width="4.7109375" style="1" customWidth="1"/>
    <col min="12791" max="12797" width="0" style="1" hidden="1" customWidth="1"/>
    <col min="12798" max="12798" width="38.42578125" style="1" customWidth="1"/>
    <col min="12799" max="12800" width="0" style="1" hidden="1" customWidth="1"/>
    <col min="12801" max="12801" width="21.28515625" style="1" customWidth="1"/>
    <col min="12802" max="12806" width="0" style="1" hidden="1" customWidth="1"/>
    <col min="12807" max="12807" width="19.85546875" style="1" customWidth="1"/>
    <col min="12808" max="12808" width="18.140625" style="1" customWidth="1"/>
    <col min="12809" max="12809" width="18.5703125" style="1" customWidth="1"/>
    <col min="12810" max="12810" width="20.5703125" style="1" bestFit="1" customWidth="1"/>
    <col min="12811" max="12811" width="9.5703125" style="1" customWidth="1"/>
    <col min="12812" max="12814" width="0" style="1" hidden="1" customWidth="1"/>
    <col min="12815" max="12815" width="11.85546875" style="1" customWidth="1"/>
    <col min="12816" max="12820" width="0" style="1" hidden="1" customWidth="1"/>
    <col min="12821" max="12821" width="16.28515625" style="1" customWidth="1"/>
    <col min="12822" max="12822" width="15.85546875" style="1" customWidth="1"/>
    <col min="12823" max="12823" width="16.28515625" style="1" bestFit="1" customWidth="1"/>
    <col min="12824" max="12824" width="9.140625" style="1"/>
    <col min="12825" max="12825" width="18.5703125" style="1" bestFit="1" customWidth="1"/>
    <col min="12826" max="12826" width="18.5703125" style="1" customWidth="1"/>
    <col min="12827" max="13045" width="9.140625" style="1"/>
    <col min="13046" max="13046" width="4.7109375" style="1" customWidth="1"/>
    <col min="13047" max="13053" width="0" style="1" hidden="1" customWidth="1"/>
    <col min="13054" max="13054" width="38.42578125" style="1" customWidth="1"/>
    <col min="13055" max="13056" width="0" style="1" hidden="1" customWidth="1"/>
    <col min="13057" max="13057" width="21.28515625" style="1" customWidth="1"/>
    <col min="13058" max="13062" width="0" style="1" hidden="1" customWidth="1"/>
    <col min="13063" max="13063" width="19.85546875" style="1" customWidth="1"/>
    <col min="13064" max="13064" width="18.140625" style="1" customWidth="1"/>
    <col min="13065" max="13065" width="18.5703125" style="1" customWidth="1"/>
    <col min="13066" max="13066" width="20.5703125" style="1" bestFit="1" customWidth="1"/>
    <col min="13067" max="13067" width="9.5703125" style="1" customWidth="1"/>
    <col min="13068" max="13070" width="0" style="1" hidden="1" customWidth="1"/>
    <col min="13071" max="13071" width="11.85546875" style="1" customWidth="1"/>
    <col min="13072" max="13076" width="0" style="1" hidden="1" customWidth="1"/>
    <col min="13077" max="13077" width="16.28515625" style="1" customWidth="1"/>
    <col min="13078" max="13078" width="15.85546875" style="1" customWidth="1"/>
    <col min="13079" max="13079" width="16.28515625" style="1" bestFit="1" customWidth="1"/>
    <col min="13080" max="13080" width="9.140625" style="1"/>
    <col min="13081" max="13081" width="18.5703125" style="1" bestFit="1" customWidth="1"/>
    <col min="13082" max="13082" width="18.5703125" style="1" customWidth="1"/>
    <col min="13083" max="13301" width="9.140625" style="1"/>
    <col min="13302" max="13302" width="4.7109375" style="1" customWidth="1"/>
    <col min="13303" max="13309" width="0" style="1" hidden="1" customWidth="1"/>
    <col min="13310" max="13310" width="38.42578125" style="1" customWidth="1"/>
    <col min="13311" max="13312" width="0" style="1" hidden="1" customWidth="1"/>
    <col min="13313" max="13313" width="21.28515625" style="1" customWidth="1"/>
    <col min="13314" max="13318" width="0" style="1" hidden="1" customWidth="1"/>
    <col min="13319" max="13319" width="19.85546875" style="1" customWidth="1"/>
    <col min="13320" max="13320" width="18.140625" style="1" customWidth="1"/>
    <col min="13321" max="13321" width="18.5703125" style="1" customWidth="1"/>
    <col min="13322" max="13322" width="20.5703125" style="1" bestFit="1" customWidth="1"/>
    <col min="13323" max="13323" width="9.5703125" style="1" customWidth="1"/>
    <col min="13324" max="13326" width="0" style="1" hidden="1" customWidth="1"/>
    <col min="13327" max="13327" width="11.85546875" style="1" customWidth="1"/>
    <col min="13328" max="13332" width="0" style="1" hidden="1" customWidth="1"/>
    <col min="13333" max="13333" width="16.28515625" style="1" customWidth="1"/>
    <col min="13334" max="13334" width="15.85546875" style="1" customWidth="1"/>
    <col min="13335" max="13335" width="16.28515625" style="1" bestFit="1" customWidth="1"/>
    <col min="13336" max="13336" width="9.140625" style="1"/>
    <col min="13337" max="13337" width="18.5703125" style="1" bestFit="1" customWidth="1"/>
    <col min="13338" max="13338" width="18.5703125" style="1" customWidth="1"/>
    <col min="13339" max="13557" width="9.140625" style="1"/>
    <col min="13558" max="13558" width="4.7109375" style="1" customWidth="1"/>
    <col min="13559" max="13565" width="0" style="1" hidden="1" customWidth="1"/>
    <col min="13566" max="13566" width="38.42578125" style="1" customWidth="1"/>
    <col min="13567" max="13568" width="0" style="1" hidden="1" customWidth="1"/>
    <col min="13569" max="13569" width="21.28515625" style="1" customWidth="1"/>
    <col min="13570" max="13574" width="0" style="1" hidden="1" customWidth="1"/>
    <col min="13575" max="13575" width="19.85546875" style="1" customWidth="1"/>
    <col min="13576" max="13576" width="18.140625" style="1" customWidth="1"/>
    <col min="13577" max="13577" width="18.5703125" style="1" customWidth="1"/>
    <col min="13578" max="13578" width="20.5703125" style="1" bestFit="1" customWidth="1"/>
    <col min="13579" max="13579" width="9.5703125" style="1" customWidth="1"/>
    <col min="13580" max="13582" width="0" style="1" hidden="1" customWidth="1"/>
    <col min="13583" max="13583" width="11.85546875" style="1" customWidth="1"/>
    <col min="13584" max="13588" width="0" style="1" hidden="1" customWidth="1"/>
    <col min="13589" max="13589" width="16.28515625" style="1" customWidth="1"/>
    <col min="13590" max="13590" width="15.85546875" style="1" customWidth="1"/>
    <col min="13591" max="13591" width="16.28515625" style="1" bestFit="1" customWidth="1"/>
    <col min="13592" max="13592" width="9.140625" style="1"/>
    <col min="13593" max="13593" width="18.5703125" style="1" bestFit="1" customWidth="1"/>
    <col min="13594" max="13594" width="18.5703125" style="1" customWidth="1"/>
    <col min="13595" max="13813" width="9.140625" style="1"/>
    <col min="13814" max="13814" width="4.7109375" style="1" customWidth="1"/>
    <col min="13815" max="13821" width="0" style="1" hidden="1" customWidth="1"/>
    <col min="13822" max="13822" width="38.42578125" style="1" customWidth="1"/>
    <col min="13823" max="13824" width="0" style="1" hidden="1" customWidth="1"/>
    <col min="13825" max="13825" width="21.28515625" style="1" customWidth="1"/>
    <col min="13826" max="13830" width="0" style="1" hidden="1" customWidth="1"/>
    <col min="13831" max="13831" width="19.85546875" style="1" customWidth="1"/>
    <col min="13832" max="13832" width="18.140625" style="1" customWidth="1"/>
    <col min="13833" max="13833" width="18.5703125" style="1" customWidth="1"/>
    <col min="13834" max="13834" width="20.5703125" style="1" bestFit="1" customWidth="1"/>
    <col min="13835" max="13835" width="9.5703125" style="1" customWidth="1"/>
    <col min="13836" max="13838" width="0" style="1" hidden="1" customWidth="1"/>
    <col min="13839" max="13839" width="11.85546875" style="1" customWidth="1"/>
    <col min="13840" max="13844" width="0" style="1" hidden="1" customWidth="1"/>
    <col min="13845" max="13845" width="16.28515625" style="1" customWidth="1"/>
    <col min="13846" max="13846" width="15.85546875" style="1" customWidth="1"/>
    <col min="13847" max="13847" width="16.28515625" style="1" bestFit="1" customWidth="1"/>
    <col min="13848" max="13848" width="9.140625" style="1"/>
    <col min="13849" max="13849" width="18.5703125" style="1" bestFit="1" customWidth="1"/>
    <col min="13850" max="13850" width="18.5703125" style="1" customWidth="1"/>
    <col min="13851" max="14069" width="9.140625" style="1"/>
    <col min="14070" max="14070" width="4.7109375" style="1" customWidth="1"/>
    <col min="14071" max="14077" width="0" style="1" hidden="1" customWidth="1"/>
    <col min="14078" max="14078" width="38.42578125" style="1" customWidth="1"/>
    <col min="14079" max="14080" width="0" style="1" hidden="1" customWidth="1"/>
    <col min="14081" max="14081" width="21.28515625" style="1" customWidth="1"/>
    <col min="14082" max="14086" width="0" style="1" hidden="1" customWidth="1"/>
    <col min="14087" max="14087" width="19.85546875" style="1" customWidth="1"/>
    <col min="14088" max="14088" width="18.140625" style="1" customWidth="1"/>
    <col min="14089" max="14089" width="18.5703125" style="1" customWidth="1"/>
    <col min="14090" max="14090" width="20.5703125" style="1" bestFit="1" customWidth="1"/>
    <col min="14091" max="14091" width="9.5703125" style="1" customWidth="1"/>
    <col min="14092" max="14094" width="0" style="1" hidden="1" customWidth="1"/>
    <col min="14095" max="14095" width="11.85546875" style="1" customWidth="1"/>
    <col min="14096" max="14100" width="0" style="1" hidden="1" customWidth="1"/>
    <col min="14101" max="14101" width="16.28515625" style="1" customWidth="1"/>
    <col min="14102" max="14102" width="15.85546875" style="1" customWidth="1"/>
    <col min="14103" max="14103" width="16.28515625" style="1" bestFit="1" customWidth="1"/>
    <col min="14104" max="14104" width="9.140625" style="1"/>
    <col min="14105" max="14105" width="18.5703125" style="1" bestFit="1" customWidth="1"/>
    <col min="14106" max="14106" width="18.5703125" style="1" customWidth="1"/>
    <col min="14107" max="14325" width="9.140625" style="1"/>
    <col min="14326" max="14326" width="4.7109375" style="1" customWidth="1"/>
    <col min="14327" max="14333" width="0" style="1" hidden="1" customWidth="1"/>
    <col min="14334" max="14334" width="38.42578125" style="1" customWidth="1"/>
    <col min="14335" max="14336" width="0" style="1" hidden="1" customWidth="1"/>
    <col min="14337" max="14337" width="21.28515625" style="1" customWidth="1"/>
    <col min="14338" max="14342" width="0" style="1" hidden="1" customWidth="1"/>
    <col min="14343" max="14343" width="19.85546875" style="1" customWidth="1"/>
    <col min="14344" max="14344" width="18.140625" style="1" customWidth="1"/>
    <col min="14345" max="14345" width="18.5703125" style="1" customWidth="1"/>
    <col min="14346" max="14346" width="20.5703125" style="1" bestFit="1" customWidth="1"/>
    <col min="14347" max="14347" width="9.5703125" style="1" customWidth="1"/>
    <col min="14348" max="14350" width="0" style="1" hidden="1" customWidth="1"/>
    <col min="14351" max="14351" width="11.85546875" style="1" customWidth="1"/>
    <col min="14352" max="14356" width="0" style="1" hidden="1" customWidth="1"/>
    <col min="14357" max="14357" width="16.28515625" style="1" customWidth="1"/>
    <col min="14358" max="14358" width="15.85546875" style="1" customWidth="1"/>
    <col min="14359" max="14359" width="16.28515625" style="1" bestFit="1" customWidth="1"/>
    <col min="14360" max="14360" width="9.140625" style="1"/>
    <col min="14361" max="14361" width="18.5703125" style="1" bestFit="1" customWidth="1"/>
    <col min="14362" max="14362" width="18.5703125" style="1" customWidth="1"/>
    <col min="14363" max="14581" width="9.140625" style="1"/>
    <col min="14582" max="14582" width="4.7109375" style="1" customWidth="1"/>
    <col min="14583" max="14589" width="0" style="1" hidden="1" customWidth="1"/>
    <col min="14590" max="14590" width="38.42578125" style="1" customWidth="1"/>
    <col min="14591" max="14592" width="0" style="1" hidden="1" customWidth="1"/>
    <col min="14593" max="14593" width="21.28515625" style="1" customWidth="1"/>
    <col min="14594" max="14598" width="0" style="1" hidden="1" customWidth="1"/>
    <col min="14599" max="14599" width="19.85546875" style="1" customWidth="1"/>
    <col min="14600" max="14600" width="18.140625" style="1" customWidth="1"/>
    <col min="14601" max="14601" width="18.5703125" style="1" customWidth="1"/>
    <col min="14602" max="14602" width="20.5703125" style="1" bestFit="1" customWidth="1"/>
    <col min="14603" max="14603" width="9.5703125" style="1" customWidth="1"/>
    <col min="14604" max="14606" width="0" style="1" hidden="1" customWidth="1"/>
    <col min="14607" max="14607" width="11.85546875" style="1" customWidth="1"/>
    <col min="14608" max="14612" width="0" style="1" hidden="1" customWidth="1"/>
    <col min="14613" max="14613" width="16.28515625" style="1" customWidth="1"/>
    <col min="14614" max="14614" width="15.85546875" style="1" customWidth="1"/>
    <col min="14615" max="14615" width="16.28515625" style="1" bestFit="1" customWidth="1"/>
    <col min="14616" max="14616" width="9.140625" style="1"/>
    <col min="14617" max="14617" width="18.5703125" style="1" bestFit="1" customWidth="1"/>
    <col min="14618" max="14618" width="18.5703125" style="1" customWidth="1"/>
    <col min="14619" max="14837" width="9.140625" style="1"/>
    <col min="14838" max="14838" width="4.7109375" style="1" customWidth="1"/>
    <col min="14839" max="14845" width="0" style="1" hidden="1" customWidth="1"/>
    <col min="14846" max="14846" width="38.42578125" style="1" customWidth="1"/>
    <col min="14847" max="14848" width="0" style="1" hidden="1" customWidth="1"/>
    <col min="14849" max="14849" width="21.28515625" style="1" customWidth="1"/>
    <col min="14850" max="14854" width="0" style="1" hidden="1" customWidth="1"/>
    <col min="14855" max="14855" width="19.85546875" style="1" customWidth="1"/>
    <col min="14856" max="14856" width="18.140625" style="1" customWidth="1"/>
    <col min="14857" max="14857" width="18.5703125" style="1" customWidth="1"/>
    <col min="14858" max="14858" width="20.5703125" style="1" bestFit="1" customWidth="1"/>
    <col min="14859" max="14859" width="9.5703125" style="1" customWidth="1"/>
    <col min="14860" max="14862" width="0" style="1" hidden="1" customWidth="1"/>
    <col min="14863" max="14863" width="11.85546875" style="1" customWidth="1"/>
    <col min="14864" max="14868" width="0" style="1" hidden="1" customWidth="1"/>
    <col min="14869" max="14869" width="16.28515625" style="1" customWidth="1"/>
    <col min="14870" max="14870" width="15.85546875" style="1" customWidth="1"/>
    <col min="14871" max="14871" width="16.28515625" style="1" bestFit="1" customWidth="1"/>
    <col min="14872" max="14872" width="9.140625" style="1"/>
    <col min="14873" max="14873" width="18.5703125" style="1" bestFit="1" customWidth="1"/>
    <col min="14874" max="14874" width="18.5703125" style="1" customWidth="1"/>
    <col min="14875" max="15093" width="9.140625" style="1"/>
    <col min="15094" max="15094" width="4.7109375" style="1" customWidth="1"/>
    <col min="15095" max="15101" width="0" style="1" hidden="1" customWidth="1"/>
    <col min="15102" max="15102" width="38.42578125" style="1" customWidth="1"/>
    <col min="15103" max="15104" width="0" style="1" hidden="1" customWidth="1"/>
    <col min="15105" max="15105" width="21.28515625" style="1" customWidth="1"/>
    <col min="15106" max="15110" width="0" style="1" hidden="1" customWidth="1"/>
    <col min="15111" max="15111" width="19.85546875" style="1" customWidth="1"/>
    <col min="15112" max="15112" width="18.140625" style="1" customWidth="1"/>
    <col min="15113" max="15113" width="18.5703125" style="1" customWidth="1"/>
    <col min="15114" max="15114" width="20.5703125" style="1" bestFit="1" customWidth="1"/>
    <col min="15115" max="15115" width="9.5703125" style="1" customWidth="1"/>
    <col min="15116" max="15118" width="0" style="1" hidden="1" customWidth="1"/>
    <col min="15119" max="15119" width="11.85546875" style="1" customWidth="1"/>
    <col min="15120" max="15124" width="0" style="1" hidden="1" customWidth="1"/>
    <col min="15125" max="15125" width="16.28515625" style="1" customWidth="1"/>
    <col min="15126" max="15126" width="15.85546875" style="1" customWidth="1"/>
    <col min="15127" max="15127" width="16.28515625" style="1" bestFit="1" customWidth="1"/>
    <col min="15128" max="15128" width="9.140625" style="1"/>
    <col min="15129" max="15129" width="18.5703125" style="1" bestFit="1" customWidth="1"/>
    <col min="15130" max="15130" width="18.5703125" style="1" customWidth="1"/>
    <col min="15131" max="15349" width="9.140625" style="1"/>
    <col min="15350" max="15350" width="4.7109375" style="1" customWidth="1"/>
    <col min="15351" max="15357" width="0" style="1" hidden="1" customWidth="1"/>
    <col min="15358" max="15358" width="38.42578125" style="1" customWidth="1"/>
    <col min="15359" max="15360" width="0" style="1" hidden="1" customWidth="1"/>
    <col min="15361" max="15361" width="21.28515625" style="1" customWidth="1"/>
    <col min="15362" max="15366" width="0" style="1" hidden="1" customWidth="1"/>
    <col min="15367" max="15367" width="19.85546875" style="1" customWidth="1"/>
    <col min="15368" max="15368" width="18.140625" style="1" customWidth="1"/>
    <col min="15369" max="15369" width="18.5703125" style="1" customWidth="1"/>
    <col min="15370" max="15370" width="20.5703125" style="1" bestFit="1" customWidth="1"/>
    <col min="15371" max="15371" width="9.5703125" style="1" customWidth="1"/>
    <col min="15372" max="15374" width="0" style="1" hidden="1" customWidth="1"/>
    <col min="15375" max="15375" width="11.85546875" style="1" customWidth="1"/>
    <col min="15376" max="15380" width="0" style="1" hidden="1" customWidth="1"/>
    <col min="15381" max="15381" width="16.28515625" style="1" customWidth="1"/>
    <col min="15382" max="15382" width="15.85546875" style="1" customWidth="1"/>
    <col min="15383" max="15383" width="16.28515625" style="1" bestFit="1" customWidth="1"/>
    <col min="15384" max="15384" width="9.140625" style="1"/>
    <col min="15385" max="15385" width="18.5703125" style="1" bestFit="1" customWidth="1"/>
    <col min="15386" max="15386" width="18.5703125" style="1" customWidth="1"/>
    <col min="15387" max="15605" width="9.140625" style="1"/>
    <col min="15606" max="15606" width="4.7109375" style="1" customWidth="1"/>
    <col min="15607" max="15613" width="0" style="1" hidden="1" customWidth="1"/>
    <col min="15614" max="15614" width="38.42578125" style="1" customWidth="1"/>
    <col min="15615" max="15616" width="0" style="1" hidden="1" customWidth="1"/>
    <col min="15617" max="15617" width="21.28515625" style="1" customWidth="1"/>
    <col min="15618" max="15622" width="0" style="1" hidden="1" customWidth="1"/>
    <col min="15623" max="15623" width="19.85546875" style="1" customWidth="1"/>
    <col min="15624" max="15624" width="18.140625" style="1" customWidth="1"/>
    <col min="15625" max="15625" width="18.5703125" style="1" customWidth="1"/>
    <col min="15626" max="15626" width="20.5703125" style="1" bestFit="1" customWidth="1"/>
    <col min="15627" max="15627" width="9.5703125" style="1" customWidth="1"/>
    <col min="15628" max="15630" width="0" style="1" hidden="1" customWidth="1"/>
    <col min="15631" max="15631" width="11.85546875" style="1" customWidth="1"/>
    <col min="15632" max="15636" width="0" style="1" hidden="1" customWidth="1"/>
    <col min="15637" max="15637" width="16.28515625" style="1" customWidth="1"/>
    <col min="15638" max="15638" width="15.85546875" style="1" customWidth="1"/>
    <col min="15639" max="15639" width="16.28515625" style="1" bestFit="1" customWidth="1"/>
    <col min="15640" max="15640" width="9.140625" style="1"/>
    <col min="15641" max="15641" width="18.5703125" style="1" bestFit="1" customWidth="1"/>
    <col min="15642" max="15642" width="18.5703125" style="1" customWidth="1"/>
    <col min="15643" max="15861" width="9.140625" style="1"/>
    <col min="15862" max="15862" width="4.7109375" style="1" customWidth="1"/>
    <col min="15863" max="15869" width="0" style="1" hidden="1" customWidth="1"/>
    <col min="15870" max="15870" width="38.42578125" style="1" customWidth="1"/>
    <col min="15871" max="15872" width="0" style="1" hidden="1" customWidth="1"/>
    <col min="15873" max="15873" width="21.28515625" style="1" customWidth="1"/>
    <col min="15874" max="15878" width="0" style="1" hidden="1" customWidth="1"/>
    <col min="15879" max="15879" width="19.85546875" style="1" customWidth="1"/>
    <col min="15880" max="15880" width="18.140625" style="1" customWidth="1"/>
    <col min="15881" max="15881" width="18.5703125" style="1" customWidth="1"/>
    <col min="15882" max="15882" width="20.5703125" style="1" bestFit="1" customWidth="1"/>
    <col min="15883" max="15883" width="9.5703125" style="1" customWidth="1"/>
    <col min="15884" max="15886" width="0" style="1" hidden="1" customWidth="1"/>
    <col min="15887" max="15887" width="11.85546875" style="1" customWidth="1"/>
    <col min="15888" max="15892" width="0" style="1" hidden="1" customWidth="1"/>
    <col min="15893" max="15893" width="16.28515625" style="1" customWidth="1"/>
    <col min="15894" max="15894" width="15.85546875" style="1" customWidth="1"/>
    <col min="15895" max="15895" width="16.28515625" style="1" bestFit="1" customWidth="1"/>
    <col min="15896" max="15896" width="9.140625" style="1"/>
    <col min="15897" max="15897" width="18.5703125" style="1" bestFit="1" customWidth="1"/>
    <col min="15898" max="15898" width="18.5703125" style="1" customWidth="1"/>
    <col min="15899" max="16117" width="9.140625" style="1"/>
    <col min="16118" max="16118" width="4.7109375" style="1" customWidth="1"/>
    <col min="16119" max="16125" width="0" style="1" hidden="1" customWidth="1"/>
    <col min="16126" max="16126" width="38.42578125" style="1" customWidth="1"/>
    <col min="16127" max="16128" width="0" style="1" hidden="1" customWidth="1"/>
    <col min="16129" max="16129" width="21.28515625" style="1" customWidth="1"/>
    <col min="16130" max="16134" width="0" style="1" hidden="1" customWidth="1"/>
    <col min="16135" max="16135" width="19.85546875" style="1" customWidth="1"/>
    <col min="16136" max="16136" width="18.140625" style="1" customWidth="1"/>
    <col min="16137" max="16137" width="18.5703125" style="1" customWidth="1"/>
    <col min="16138" max="16138" width="20.5703125" style="1" bestFit="1" customWidth="1"/>
    <col min="16139" max="16139" width="9.5703125" style="1" customWidth="1"/>
    <col min="16140" max="16142" width="0" style="1" hidden="1" customWidth="1"/>
    <col min="16143" max="16143" width="11.85546875" style="1" customWidth="1"/>
    <col min="16144" max="16148" width="0" style="1" hidden="1" customWidth="1"/>
    <col min="16149" max="16149" width="16.28515625" style="1" customWidth="1"/>
    <col min="16150" max="16150" width="15.85546875" style="1" customWidth="1"/>
    <col min="16151" max="16151" width="16.28515625" style="1" bestFit="1" customWidth="1"/>
    <col min="16152" max="16152" width="9.140625" style="1"/>
    <col min="16153" max="16153" width="18.5703125" style="1" bestFit="1" customWidth="1"/>
    <col min="16154" max="16154" width="18.5703125" style="1" customWidth="1"/>
    <col min="16155" max="16384" width="9.140625" style="1"/>
  </cols>
  <sheetData>
    <row r="1" spans="1:33" ht="15" customHeight="1" x14ac:dyDescent="0.2">
      <c r="A1" s="147" t="s">
        <v>52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33" ht="15" customHeight="1" x14ac:dyDescent="0.2">
      <c r="A2" s="147" t="s">
        <v>51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33" ht="9.75" customHeight="1" x14ac:dyDescent="0.2"/>
    <row r="4" spans="1:33" ht="15" x14ac:dyDescent="0.2">
      <c r="A4" s="4" t="s">
        <v>50</v>
      </c>
      <c r="C4" s="4" t="s">
        <v>49</v>
      </c>
      <c r="Z4" s="146"/>
      <c r="AA4" s="145" t="s">
        <v>48</v>
      </c>
    </row>
    <row r="5" spans="1:33" ht="15" x14ac:dyDescent="0.25">
      <c r="A5" s="4" t="s">
        <v>47</v>
      </c>
      <c r="C5" s="4" t="s">
        <v>46</v>
      </c>
      <c r="AE5" s="144" t="s">
        <v>45</v>
      </c>
    </row>
    <row r="6" spans="1:33" x14ac:dyDescent="0.2">
      <c r="A6" s="4" t="s">
        <v>44</v>
      </c>
      <c r="C6" s="4" t="s">
        <v>43</v>
      </c>
    </row>
    <row r="7" spans="1:33" x14ac:dyDescent="0.2">
      <c r="A7" s="4" t="s">
        <v>42</v>
      </c>
      <c r="C7" s="4" t="str">
        <f>[2]PAD!C4</f>
        <v>: Maret 2013</v>
      </c>
    </row>
    <row r="8" spans="1:33" ht="15" customHeight="1" x14ac:dyDescent="0.2">
      <c r="A8" s="4" t="s">
        <v>41</v>
      </c>
      <c r="C8" s="4" t="s">
        <v>40</v>
      </c>
      <c r="D8" s="143"/>
      <c r="K8" s="12"/>
    </row>
    <row r="9" spans="1:33" ht="18" customHeight="1" x14ac:dyDescent="0.2"/>
    <row r="10" spans="1:33" ht="15.75" customHeight="1" x14ac:dyDescent="0.2">
      <c r="A10" s="141" t="s">
        <v>39</v>
      </c>
      <c r="B10" s="142"/>
      <c r="C10" s="141" t="s">
        <v>38</v>
      </c>
      <c r="D10" s="130" t="s">
        <v>37</v>
      </c>
      <c r="E10" s="130" t="s">
        <v>36</v>
      </c>
      <c r="F10" s="130" t="s">
        <v>35</v>
      </c>
      <c r="G10" s="140" t="s">
        <v>34</v>
      </c>
      <c r="H10" s="140" t="s">
        <v>33</v>
      </c>
      <c r="I10" s="140" t="s">
        <v>32</v>
      </c>
      <c r="J10" s="140" t="s">
        <v>31</v>
      </c>
      <c r="K10" s="140" t="s">
        <v>30</v>
      </c>
      <c r="L10" s="130" t="s">
        <v>29</v>
      </c>
      <c r="M10" s="130" t="s">
        <v>28</v>
      </c>
      <c r="N10" s="139" t="s">
        <v>27</v>
      </c>
      <c r="O10" s="138"/>
      <c r="P10" s="138"/>
      <c r="Q10" s="137"/>
      <c r="R10" s="136" t="s">
        <v>26</v>
      </c>
      <c r="S10" s="135"/>
      <c r="T10" s="134"/>
      <c r="U10" s="133" t="s">
        <v>17</v>
      </c>
      <c r="V10" s="131"/>
      <c r="W10" s="133" t="s">
        <v>25</v>
      </c>
      <c r="X10" s="132"/>
      <c r="Y10" s="131"/>
      <c r="Z10" s="130" t="s">
        <v>24</v>
      </c>
      <c r="AA10" s="130" t="s">
        <v>23</v>
      </c>
    </row>
    <row r="11" spans="1:33" ht="15.75" customHeight="1" x14ac:dyDescent="0.2">
      <c r="A11" s="128"/>
      <c r="B11" s="129" t="s">
        <v>22</v>
      </c>
      <c r="C11" s="128"/>
      <c r="D11" s="117"/>
      <c r="E11" s="117"/>
      <c r="F11" s="117"/>
      <c r="G11" s="127"/>
      <c r="H11" s="127"/>
      <c r="I11" s="127"/>
      <c r="J11" s="127"/>
      <c r="K11" s="127"/>
      <c r="L11" s="117"/>
      <c r="M11" s="117"/>
      <c r="N11" s="119" t="s">
        <v>21</v>
      </c>
      <c r="O11" s="119" t="s">
        <v>20</v>
      </c>
      <c r="P11" s="126" t="s">
        <v>19</v>
      </c>
      <c r="Q11" s="125"/>
      <c r="R11" s="124"/>
      <c r="S11" s="123"/>
      <c r="T11" s="122"/>
      <c r="U11" s="121" t="s">
        <v>18</v>
      </c>
      <c r="V11" s="120"/>
      <c r="W11" s="118" t="s">
        <v>17</v>
      </c>
      <c r="X11" s="119" t="s">
        <v>16</v>
      </c>
      <c r="Y11" s="118" t="s">
        <v>15</v>
      </c>
      <c r="Z11" s="117"/>
      <c r="AA11" s="117"/>
    </row>
    <row r="12" spans="1:33" ht="15.75" customHeight="1" x14ac:dyDescent="0.2">
      <c r="A12" s="115"/>
      <c r="B12" s="116"/>
      <c r="C12" s="115"/>
      <c r="D12" s="109"/>
      <c r="E12" s="109"/>
      <c r="F12" s="111" t="s">
        <v>12</v>
      </c>
      <c r="G12" s="114"/>
      <c r="H12" s="114"/>
      <c r="I12" s="114"/>
      <c r="J12" s="114"/>
      <c r="K12" s="114"/>
      <c r="L12" s="109"/>
      <c r="M12" s="109"/>
      <c r="N12" s="111" t="s">
        <v>12</v>
      </c>
      <c r="O12" s="111" t="s">
        <v>12</v>
      </c>
      <c r="P12" s="111" t="s">
        <v>12</v>
      </c>
      <c r="Q12" s="111" t="s">
        <v>13</v>
      </c>
      <c r="R12" s="111" t="s">
        <v>13</v>
      </c>
      <c r="S12" s="111" t="s">
        <v>12</v>
      </c>
      <c r="T12" s="113" t="s">
        <v>14</v>
      </c>
      <c r="U12" s="112" t="s">
        <v>12</v>
      </c>
      <c r="V12" s="112" t="s">
        <v>13</v>
      </c>
      <c r="W12" s="110" t="s">
        <v>13</v>
      </c>
      <c r="X12" s="111" t="s">
        <v>13</v>
      </c>
      <c r="Y12" s="110" t="s">
        <v>12</v>
      </c>
      <c r="Z12" s="109"/>
      <c r="AA12" s="109"/>
    </row>
    <row r="13" spans="1:33" s="101" customFormat="1" ht="11.25" customHeight="1" x14ac:dyDescent="0.25">
      <c r="A13" s="104">
        <v>1</v>
      </c>
      <c r="B13" s="104">
        <v>2</v>
      </c>
      <c r="C13" s="104">
        <v>3</v>
      </c>
      <c r="D13" s="104"/>
      <c r="E13" s="104">
        <v>4</v>
      </c>
      <c r="F13" s="104">
        <v>5</v>
      </c>
      <c r="G13" s="104"/>
      <c r="H13" s="104">
        <v>6</v>
      </c>
      <c r="I13" s="104"/>
      <c r="J13" s="104">
        <v>7</v>
      </c>
      <c r="K13" s="104"/>
      <c r="L13" s="104">
        <f>+J13+1</f>
        <v>8</v>
      </c>
      <c r="M13" s="104">
        <f>+L13+1</f>
        <v>9</v>
      </c>
      <c r="N13" s="104">
        <f>+M13+1</f>
        <v>10</v>
      </c>
      <c r="O13" s="104">
        <f>+N13+1</f>
        <v>11</v>
      </c>
      <c r="P13" s="104">
        <f>+O13+1</f>
        <v>12</v>
      </c>
      <c r="Q13" s="104">
        <f>+P13+1</f>
        <v>13</v>
      </c>
      <c r="R13" s="107" t="str">
        <f>'[6]RFK 3 S (2)'!$L$21</f>
        <v>Kota Semarang</v>
      </c>
      <c r="S13" s="108"/>
      <c r="T13" s="106"/>
      <c r="U13" s="104">
        <f>+Q13+1</f>
        <v>14</v>
      </c>
      <c r="V13" s="104">
        <f>+U13+1</f>
        <v>15</v>
      </c>
      <c r="W13" s="107"/>
      <c r="X13" s="106"/>
      <c r="Y13" s="105"/>
      <c r="Z13" s="104">
        <f>+V13+1</f>
        <v>16</v>
      </c>
      <c r="AA13" s="104"/>
      <c r="AC13" s="102"/>
      <c r="AD13" s="103"/>
      <c r="AF13" s="103"/>
      <c r="AG13" s="102"/>
    </row>
    <row r="14" spans="1:33" ht="9.75" customHeight="1" x14ac:dyDescent="0.2">
      <c r="A14" s="97"/>
      <c r="B14" s="100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9"/>
      <c r="T14" s="97"/>
      <c r="U14" s="97"/>
      <c r="V14" s="97"/>
      <c r="W14" s="98"/>
      <c r="X14" s="97"/>
      <c r="Y14" s="98"/>
      <c r="Z14" s="97"/>
      <c r="AA14" s="97"/>
    </row>
    <row r="15" spans="1:33" s="55" customFormat="1" ht="25.5" x14ac:dyDescent="0.2">
      <c r="A15" s="58" t="str">
        <f>'[2]FORM 6 (Rp.)(SIMB)'!B7</f>
        <v>I</v>
      </c>
      <c r="B15" s="58" t="str">
        <f>'[2]FORM 6 (Rp.)(SIMB)'!A7</f>
        <v>1.03.1.03.02.01.</v>
      </c>
      <c r="C15" s="71" t="str">
        <f>'[2]FORM 6 (Rp.)(SIMB)'!C7</f>
        <v>Program Pelayanan Administrasi Perkantoran</v>
      </c>
      <c r="D15" s="70"/>
      <c r="E15" s="67"/>
      <c r="F15" s="69">
        <f>SUM(F16:F28)</f>
        <v>5895045000</v>
      </c>
      <c r="G15" s="68">
        <f>F15/$F$128*100</f>
        <v>4.0372906935865904</v>
      </c>
      <c r="H15" s="68">
        <f>I15*100/G15</f>
        <v>20.890242992207863</v>
      </c>
      <c r="I15" s="68">
        <f>SUM(I16:I28)</f>
        <v>0.84339983619203296</v>
      </c>
      <c r="J15" s="59">
        <f>SUM(J16:J28)</f>
        <v>1202014000</v>
      </c>
      <c r="K15" s="59">
        <f>SUM(K16:K28)</f>
        <v>1202014000</v>
      </c>
      <c r="L15" s="96">
        <f>'[2]FORM 6 (Rp.) (DINAS)'!H124</f>
        <v>0</v>
      </c>
      <c r="M15" s="67"/>
      <c r="N15" s="59">
        <f>SUM(N16:N28)</f>
        <v>711935643</v>
      </c>
      <c r="O15" s="59">
        <f>SUM(O16:O28)</f>
        <v>362689604</v>
      </c>
      <c r="P15" s="59">
        <f>SUM(P16:P28)</f>
        <v>1074625247</v>
      </c>
      <c r="Q15" s="66">
        <f>+P15/F15*100</f>
        <v>18.229296756852577</v>
      </c>
      <c r="R15" s="65">
        <f>S15/F15*100</f>
        <v>14.350318827082745</v>
      </c>
      <c r="S15" s="95">
        <f>'[4]RFK 1 Dinas'!U15</f>
        <v>845957752.5</v>
      </c>
      <c r="T15" s="62">
        <f>SUM(T16:T28)</f>
        <v>0.57936408650581606</v>
      </c>
      <c r="U15" s="59">
        <f>SUM(U16:U28)</f>
        <v>1241214457.5</v>
      </c>
      <c r="V15" s="62">
        <f>U15/F15*100</f>
        <v>21.055215990717628</v>
      </c>
      <c r="W15" s="94">
        <f>Y15/F15*100</f>
        <v>6.7048971636348851</v>
      </c>
      <c r="X15" s="60">
        <f>Y15/$F$128*100</f>
        <v>0.27069618920198246</v>
      </c>
      <c r="Y15" s="59">
        <f>SUM(Y16:Y28)</f>
        <v>395256705.00000012</v>
      </c>
      <c r="Z15" s="58"/>
      <c r="AA15" s="58"/>
      <c r="AC15" s="56"/>
      <c r="AD15" s="57"/>
      <c r="AF15" s="57"/>
      <c r="AG15" s="56"/>
    </row>
    <row r="16" spans="1:33" s="32" customFormat="1" ht="28.5" x14ac:dyDescent="0.2">
      <c r="A16" s="49" t="str">
        <f>'[2]FORM 6 (Rp.)(SIMB)'!B8</f>
        <v>01</v>
      </c>
      <c r="B16" s="49" t="str">
        <f>'[2]FORM 6 (Rp.)(SIMB)'!A8</f>
        <v>1.03.1.03.02.01.01.</v>
      </c>
      <c r="C16" s="48" t="str">
        <f>'[2]FORM 6 (Rp.)(SIMB)'!C8</f>
        <v>Kegiatan Penyediaan Jasa Surat Menyurat</v>
      </c>
      <c r="D16" s="47" t="str">
        <f>'[2]FORM 6 (Rp.)(SIMB)'!D8</f>
        <v>Kepum</v>
      </c>
      <c r="E16" s="93"/>
      <c r="F16" s="45">
        <f>'[2]FORM 6 (Rp.)(SIMB)'!E8</f>
        <v>12000000</v>
      </c>
      <c r="G16" s="44">
        <f>F16/$F$128*100</f>
        <v>8.2183407120792282E-3</v>
      </c>
      <c r="H16" s="43">
        <f>'[2]FORM 8 (%)'!M8</f>
        <v>25.499999999999996</v>
      </c>
      <c r="I16" s="43">
        <f>+H16*G16/100</f>
        <v>2.0956768815802028E-3</v>
      </c>
      <c r="J16" s="36">
        <f>(1/100)*'[2]FORM 6 (Rp.)(SIMB)'!H132*F16</f>
        <v>2999999.9999999995</v>
      </c>
      <c r="K16" s="36">
        <f>(1/100)*'[2]FORM 6 (Rp.) (DINAS)'!H132*F16</f>
        <v>2999999.9999999995</v>
      </c>
      <c r="L16" s="42" t="str">
        <f>'[2]FORM 4'!D7</f>
        <v>510 surat</v>
      </c>
      <c r="M16" s="41" t="str">
        <f>[2]SEKRET!E26</f>
        <v>Pengiriman surat 3 bln</v>
      </c>
      <c r="N16" s="36">
        <f>'[5]RFK 1 Dinas'!P16</f>
        <v>1466000</v>
      </c>
      <c r="O16" s="36">
        <f>[2]SEKRET!H26</f>
        <v>808150</v>
      </c>
      <c r="P16" s="36">
        <f>[2]SEKRET!I26</f>
        <v>2274150</v>
      </c>
      <c r="Q16" s="40">
        <f>+P16/F16*100</f>
        <v>18.951250000000002</v>
      </c>
      <c r="R16" s="37">
        <f>S16/F16*100</f>
        <v>17.216666666666665</v>
      </c>
      <c r="S16" s="39">
        <f>'[4]RFK 1 Dinas'!U16</f>
        <v>2065999.9999999998</v>
      </c>
      <c r="T16" s="37">
        <f>R16*G16/100</f>
        <v>1.4149243259296404E-3</v>
      </c>
      <c r="U16" s="36">
        <f>V16*F16/100</f>
        <v>3065999.9999999995</v>
      </c>
      <c r="V16" s="37">
        <f>[2]SEKRET!N26</f>
        <v>25.549999999999997</v>
      </c>
      <c r="W16" s="38">
        <f>V16-R16</f>
        <v>8.3333333333333321</v>
      </c>
      <c r="X16" s="37">
        <f>W16*G16/100</f>
        <v>6.8486172600660232E-4</v>
      </c>
      <c r="Y16" s="36">
        <f>W16*F16/100</f>
        <v>999999.99999999988</v>
      </c>
      <c r="Z16" s="35">
        <f>[2]SEKRET!T26</f>
        <v>0</v>
      </c>
      <c r="AA16" s="35" t="s">
        <v>10</v>
      </c>
      <c r="AC16" s="33">
        <f>U16-'[3]RFK-1S'!N92</f>
        <v>156499.99999999953</v>
      </c>
      <c r="AD16" s="34">
        <f>V16-'[3]RFK-1S'!O92</f>
        <v>-0.90000000000000213</v>
      </c>
      <c r="AF16" s="34">
        <f>H16-'[3]RFK-1S'!H92</f>
        <v>4.4999999999999964</v>
      </c>
      <c r="AG16" s="33">
        <f>J16-'[3]RFK-1S'!I92</f>
        <v>689999.99999999953</v>
      </c>
    </row>
    <row r="17" spans="1:33" s="32" customFormat="1" ht="33.75" x14ac:dyDescent="0.2">
      <c r="A17" s="49" t="str">
        <f>'[2]FORM 6 (Rp.)(SIMB)'!B9</f>
        <v>02</v>
      </c>
      <c r="B17" s="49" t="str">
        <f>'[2]FORM 6 (Rp.)(SIMB)'!A9</f>
        <v>1.03.1.03.02.01.02.</v>
      </c>
      <c r="C17" s="48" t="str">
        <f>'[2]FORM 6 (Rp.)(SIMB)'!C9</f>
        <v>Kegiatan Penyediaan Jasa Komunikasi, Sumber Daya Air dan Listrik</v>
      </c>
      <c r="D17" s="47" t="str">
        <f>'[2]FORM 6 (Rp.)(SIMB)'!D9</f>
        <v>Kepum</v>
      </c>
      <c r="E17" s="46"/>
      <c r="F17" s="45">
        <f>'[2]FORM 6 (Rp.)(SIMB)'!E9</f>
        <v>1013600000</v>
      </c>
      <c r="G17" s="44">
        <f>F17/$F$128*100</f>
        <v>0.69417584548029199</v>
      </c>
      <c r="H17" s="43">
        <f>'[2]FORM 8 (%)'!M9</f>
        <v>25.52466456195738</v>
      </c>
      <c r="I17" s="43">
        <f>+H17*G17/100</f>
        <v>0.17718605602897611</v>
      </c>
      <c r="J17" s="36">
        <f>(1/100)*'[2]FORM 6 (Rp.)(SIMB)'!H133*F17</f>
        <v>253650000.00000003</v>
      </c>
      <c r="K17" s="36">
        <f>(1/100)*'[2]FORM 6 (Rp.) (DINAS)'!H133*F17</f>
        <v>253650000.00000003</v>
      </c>
      <c r="L17" s="42" t="str">
        <f>'[2]FORM 4'!D8</f>
        <v>48 telepon, 82 BGB, 18 PAM dan 6 internet</v>
      </c>
      <c r="M17" s="41" t="str">
        <f>[2]SEKRET!E30</f>
        <v>Pembyrn rek. Listrik, telepon, pdam dan fax 3 bln</v>
      </c>
      <c r="N17" s="36">
        <f>'[5]RFK 1 Dinas'!P17</f>
        <v>124841618</v>
      </c>
      <c r="O17" s="36">
        <f>[2]SEKRET!H30</f>
        <v>62827669</v>
      </c>
      <c r="P17" s="36">
        <f>[2]SEKRET!I30</f>
        <v>187669287</v>
      </c>
      <c r="Q17" s="40">
        <f>+P17/F17*100</f>
        <v>18.515123026835042</v>
      </c>
      <c r="R17" s="37">
        <f>S17/F17*100</f>
        <v>17.233109707971586</v>
      </c>
      <c r="S17" s="39">
        <f>'[4]RFK 1 Dinas'!U17</f>
        <v>174674800</v>
      </c>
      <c r="T17" s="37">
        <f>R17*G17/100</f>
        <v>0.11962808501785803</v>
      </c>
      <c r="U17" s="36">
        <f>V17*F17/100</f>
        <v>259224800</v>
      </c>
      <c r="V17" s="37">
        <f>[2]SEKRET!N30</f>
        <v>25.57466456195738</v>
      </c>
      <c r="W17" s="38">
        <f>V17-R17</f>
        <v>8.3415548539857944</v>
      </c>
      <c r="X17" s="37">
        <f>W17*G17/100</f>
        <v>5.7905058933858229E-2</v>
      </c>
      <c r="Y17" s="36">
        <f>+W17*F17/100</f>
        <v>84550000.000000015</v>
      </c>
      <c r="Z17" s="35">
        <f>[2]SEKRET!T30</f>
        <v>0</v>
      </c>
      <c r="AA17" s="35" t="s">
        <v>10</v>
      </c>
      <c r="AC17" s="33">
        <f>U17-'[3]RFK-1S'!N93</f>
        <v>46824800</v>
      </c>
      <c r="AD17" s="34">
        <f>V17-'[3]RFK-1S'!O93</f>
        <v>1.5746645619573805</v>
      </c>
      <c r="AF17" s="34">
        <f>H17-'[3]RFK-1S'!H93</f>
        <v>1.5246645619573798</v>
      </c>
      <c r="AG17" s="33">
        <f>J17-'[3]RFK-1S'!I93</f>
        <v>41250000.00000003</v>
      </c>
    </row>
    <row r="18" spans="1:33" s="32" customFormat="1" x14ac:dyDescent="0.2">
      <c r="A18" s="49" t="str">
        <f>'[2]FORM 6 (Rp.)(SIMB)'!B10</f>
        <v>03</v>
      </c>
      <c r="B18" s="49" t="str">
        <f>'[2]FORM 6 (Rp.)(SIMB)'!A10</f>
        <v>1.03.1.03.02.01.05.</v>
      </c>
      <c r="C18" s="48" t="str">
        <f>'[2]FORM 6 (Rp.)(SIMB)'!C10</f>
        <v>Kegiatan Jaminan Barang Milik Daerah</v>
      </c>
      <c r="D18" s="47" t="str">
        <f>'[2]FORM 6 (Rp.)(SIMB)'!D10</f>
        <v>Kepum</v>
      </c>
      <c r="E18" s="46"/>
      <c r="F18" s="45">
        <f>'[2]FORM 6 (Rp.)(SIMB)'!E10</f>
        <v>58500000</v>
      </c>
      <c r="G18" s="44">
        <f>F18/$F$128*100</f>
        <v>4.006441097138623E-2</v>
      </c>
      <c r="H18" s="43">
        <f>'[2]FORM 8 (%)'!M10</f>
        <v>0.5</v>
      </c>
      <c r="I18" s="43">
        <f>+H18*G18/100</f>
        <v>2.0032205485693116E-4</v>
      </c>
      <c r="J18" s="36">
        <f>(1/100)*'[2]FORM 6 (Rp.)(SIMB)'!H134*F18</f>
        <v>0</v>
      </c>
      <c r="K18" s="36">
        <f>(1/100)*'[2]FORM 6 (Rp.) (DINAS)'!H134*F18</f>
        <v>0</v>
      </c>
      <c r="L18" s="42" t="str">
        <f>'[2]FORM 4'!D9</f>
        <v>5 mobil &amp; 14 gedung</v>
      </c>
      <c r="M18" s="41" t="str">
        <f>[2]SEKRET!E34</f>
        <v>5 mobil &amp; 14 gedung</v>
      </c>
      <c r="N18" s="36">
        <f>'[5]RFK 1 Dinas'!P18</f>
        <v>0</v>
      </c>
      <c r="O18" s="36">
        <f>[2]SEKRET!H34</f>
        <v>0</v>
      </c>
      <c r="P18" s="36">
        <f>[2]SEKRET!I34</f>
        <v>0</v>
      </c>
      <c r="Q18" s="40">
        <f>+P18/F18*100</f>
        <v>0</v>
      </c>
      <c r="R18" s="37">
        <f>S18/F18*100</f>
        <v>0.55000000000000016</v>
      </c>
      <c r="S18" s="39">
        <f>'[4]RFK 1 Dinas'!U18</f>
        <v>321750.00000000006</v>
      </c>
      <c r="T18" s="37">
        <f>R18*G18/100</f>
        <v>2.2035426034262433E-4</v>
      </c>
      <c r="U18" s="36">
        <f>V18*F18/100</f>
        <v>321750.00000000006</v>
      </c>
      <c r="V18" s="37">
        <f>[2]SEKRET!N34</f>
        <v>0.55000000000000004</v>
      </c>
      <c r="W18" s="38">
        <f>V18-R18</f>
        <v>0</v>
      </c>
      <c r="X18" s="37">
        <f>W18*G18/100</f>
        <v>0</v>
      </c>
      <c r="Y18" s="36">
        <f>+W18*F18/100</f>
        <v>0</v>
      </c>
      <c r="Z18" s="35">
        <f>[2]SEKRET!T34</f>
        <v>0</v>
      </c>
      <c r="AA18" s="35" t="s">
        <v>10</v>
      </c>
      <c r="AC18" s="33">
        <f>U18-'[3]RFK-1S'!N94</f>
        <v>321750.00000000006</v>
      </c>
      <c r="AD18" s="34">
        <f>V18-'[3]RFK-1S'!O94</f>
        <v>0.55000000000000004</v>
      </c>
      <c r="AF18" s="34">
        <f>H18-'[3]RFK-1S'!H94</f>
        <v>0.5</v>
      </c>
      <c r="AG18" s="33">
        <f>J18-'[3]RFK-1S'!I94</f>
        <v>0</v>
      </c>
    </row>
    <row r="19" spans="1:33" s="32" customFormat="1" ht="28.5" x14ac:dyDescent="0.2">
      <c r="A19" s="49" t="str">
        <f>'[2]FORM 6 (Rp.)(SIMB)'!B11</f>
        <v>04</v>
      </c>
      <c r="B19" s="49" t="str">
        <f>'[2]FORM 6 (Rp.)(SIMB)'!A11</f>
        <v>1.03.1.03.02.01.08.</v>
      </c>
      <c r="C19" s="48" t="str">
        <f>'[2]FORM 6 (Rp.)(SIMB)'!C11</f>
        <v>Kegiatan Penyediaan Jasa Kebersihan Kantor/Rumah Dinas</v>
      </c>
      <c r="D19" s="47" t="str">
        <f>'[2]FORM 6 (Rp.)(SIMB)'!D11</f>
        <v>Kepum</v>
      </c>
      <c r="E19" s="46"/>
      <c r="F19" s="45">
        <f>'[2]FORM 6 (Rp.)(SIMB)'!E11</f>
        <v>320640000</v>
      </c>
      <c r="G19" s="44">
        <f>F19/$F$128*100</f>
        <v>0.21959406382675695</v>
      </c>
      <c r="H19" s="43">
        <f>'[2]FORM 8 (%)'!M11</f>
        <v>25.499999999999996</v>
      </c>
      <c r="I19" s="43">
        <f>+H19*G19/100</f>
        <v>5.5996486275823008E-2</v>
      </c>
      <c r="J19" s="36">
        <f>(1/100)*'[2]FORM 6 (Rp.)(SIMB)'!H135*F19</f>
        <v>80159999.999999985</v>
      </c>
      <c r="K19" s="36">
        <f>(1/100)*'[2]FORM 6 (Rp.) (DINAS)'!H135*F19</f>
        <v>80159999.999999985</v>
      </c>
      <c r="L19" s="42" t="str">
        <f>'[2]FORM 4'!D10</f>
        <v>1 Kantor Dinas &amp; 6 Kantor Balai</v>
      </c>
      <c r="M19" s="41" t="str">
        <f>[2]SEKRET!E38</f>
        <v>Jasa kebersihan kantor pusat dan 6 balai 3 bln</v>
      </c>
      <c r="N19" s="36">
        <f>'[5]RFK 1 Dinas'!P19</f>
        <v>52574000</v>
      </c>
      <c r="O19" s="36">
        <f>[2]SEKRET!H38</f>
        <v>26107000</v>
      </c>
      <c r="P19" s="36">
        <f>[2]SEKRET!I38</f>
        <v>78681000</v>
      </c>
      <c r="Q19" s="40">
        <f>+P19/F19*100</f>
        <v>24.538735029940121</v>
      </c>
      <c r="R19" s="37">
        <f>S19/F19*100</f>
        <v>17.216666666666665</v>
      </c>
      <c r="S19" s="39">
        <f>'[4]RFK 1 Dinas'!U19</f>
        <v>55203519.999999993</v>
      </c>
      <c r="T19" s="37">
        <f>R19*G19/100</f>
        <v>3.7806777988839982E-2</v>
      </c>
      <c r="U19" s="36">
        <f>V19*F19/100</f>
        <v>81923519.999999985</v>
      </c>
      <c r="V19" s="37">
        <f>[2]SEKRET!N38</f>
        <v>25.549999999999997</v>
      </c>
      <c r="W19" s="38">
        <f>V19-R19</f>
        <v>8.3333333333333321</v>
      </c>
      <c r="X19" s="37">
        <f>W19*G19/100</f>
        <v>1.829950531889641E-2</v>
      </c>
      <c r="Y19" s="36">
        <f>+W19*F19/100</f>
        <v>26719999.999999996</v>
      </c>
      <c r="Z19" s="35">
        <f>[2]SEKRET!T38</f>
        <v>0</v>
      </c>
      <c r="AA19" s="35" t="s">
        <v>10</v>
      </c>
      <c r="AC19" s="33">
        <f>U19-'[3]RFK-1S'!N95</f>
        <v>33741119.999999985</v>
      </c>
      <c r="AD19" s="34">
        <f>V19-'[3]RFK-1S'!O95</f>
        <v>1.5499999999999972</v>
      </c>
      <c r="AF19" s="34">
        <f>H19-'[3]RFK-1S'!H95</f>
        <v>1.4999999999999964</v>
      </c>
      <c r="AG19" s="33">
        <f>J19-'[3]RFK-1S'!I95</f>
        <v>31977599.999999985</v>
      </c>
    </row>
    <row r="20" spans="1:33" s="32" customFormat="1" ht="33.75" x14ac:dyDescent="0.2">
      <c r="A20" s="49" t="str">
        <f>'[2]FORM 6 (Rp.)(SIMB)'!B12</f>
        <v>05</v>
      </c>
      <c r="B20" s="49" t="str">
        <f>'[2]FORM 6 (Rp.)(SIMB)'!A12</f>
        <v>1.03.1.03.02.01.10.</v>
      </c>
      <c r="C20" s="48" t="str">
        <f>'[2]FORM 6 (Rp.)(SIMB)'!C12</f>
        <v>Kegiatan Penyediaan Alat Tulis Kantor</v>
      </c>
      <c r="D20" s="47" t="str">
        <f>'[2]FORM 6 (Rp.)(SIMB)'!D12</f>
        <v>Kepum</v>
      </c>
      <c r="E20" s="46"/>
      <c r="F20" s="45">
        <f>'[2]FORM 6 (Rp.)(SIMB)'!E12</f>
        <v>220000000</v>
      </c>
      <c r="G20" s="44">
        <f>F20/$F$128*100</f>
        <v>0.15066957972145248</v>
      </c>
      <c r="H20" s="43">
        <f>'[2]FORM 8 (%)'!M12</f>
        <v>25.454545454545453</v>
      </c>
      <c r="I20" s="43">
        <f>+H20*G20/100</f>
        <v>3.8352256656369724E-2</v>
      </c>
      <c r="J20" s="36">
        <f>(1/100)*'[2]FORM 6 (Rp.)(SIMB)'!H136*F20</f>
        <v>54900000</v>
      </c>
      <c r="K20" s="36">
        <f>(1/100)*'[2]FORM 6 (Rp.) (DINAS)'!H136*F20</f>
        <v>54900000</v>
      </c>
      <c r="L20" s="42" t="str">
        <f>'[2]FORM 4'!D11</f>
        <v>49 jenis</v>
      </c>
      <c r="M20" s="41" t="str">
        <f>[2]SEKRET!E42</f>
        <v>operasional kegiatan administrasi perkantoran 3 bln</v>
      </c>
      <c r="N20" s="36">
        <f>'[5]RFK 1 Dinas'!P20</f>
        <v>44992275</v>
      </c>
      <c r="O20" s="36">
        <f>[2]SEKRET!H42</f>
        <v>14000035</v>
      </c>
      <c r="P20" s="36">
        <f>[2]SEKRET!I42</f>
        <v>58992310</v>
      </c>
      <c r="Q20" s="40">
        <f>+P20/F20*100</f>
        <v>26.814686363636365</v>
      </c>
      <c r="R20" s="37">
        <f>S20/F20*100</f>
        <v>20.501034090909091</v>
      </c>
      <c r="S20" s="39">
        <f>'[4]RFK 1 Dinas'!U20</f>
        <v>45102275</v>
      </c>
      <c r="T20" s="37">
        <f>R20*G20/100</f>
        <v>3.0888821903324423E-2</v>
      </c>
      <c r="U20" s="36">
        <f>V20*F20/100</f>
        <v>59102310.000000007</v>
      </c>
      <c r="V20" s="37">
        <f>[2]SEKRET!N42</f>
        <v>26.864686363636366</v>
      </c>
      <c r="W20" s="38">
        <f>V20-R20</f>
        <v>6.3636522727272755</v>
      </c>
      <c r="X20" s="37">
        <f>W20*G20/100</f>
        <v>9.5880881342528448E-3</v>
      </c>
      <c r="Y20" s="36">
        <f>+W20*F20/100</f>
        <v>14000035.000000007</v>
      </c>
      <c r="Z20" s="35">
        <f>[2]SEKRET!T42</f>
        <v>0</v>
      </c>
      <c r="AA20" s="35" t="s">
        <v>10</v>
      </c>
      <c r="AC20" s="33">
        <f>U20-'[3]RFK-1S'!N96</f>
        <v>3029225.0000000075</v>
      </c>
      <c r="AD20" s="34">
        <f>V20-'[3]RFK-1S'!O96</f>
        <v>-1.175313636363633</v>
      </c>
      <c r="AF20" s="34">
        <f>H20-'[3]RFK-1S'!H96</f>
        <v>1.4545454545454533</v>
      </c>
      <c r="AG20" s="33">
        <f>J20-'[3]RFK-1S'!I96</f>
        <v>6900000</v>
      </c>
    </row>
    <row r="21" spans="1:33" s="32" customFormat="1" ht="28.5" x14ac:dyDescent="0.2">
      <c r="A21" s="49" t="str">
        <f>'[2]FORM 6 (Rp.)(SIMB)'!B13</f>
        <v>06</v>
      </c>
      <c r="B21" s="49" t="str">
        <f>'[2]FORM 6 (Rp.)(SIMB)'!A13</f>
        <v>1.03.1.03.02.01.11.</v>
      </c>
      <c r="C21" s="48" t="str">
        <f>'[2]FORM 6 (Rp.)(SIMB)'!C13</f>
        <v>Penyediaan Barang Cetak dan penggandaan</v>
      </c>
      <c r="D21" s="47" t="str">
        <f>'[2]FORM 6 (Rp.)(SIMB)'!D13</f>
        <v>Kepum</v>
      </c>
      <c r="E21" s="46"/>
      <c r="F21" s="45">
        <f>'[2]FORM 6 (Rp.)(SIMB)'!E13</f>
        <v>250000000</v>
      </c>
      <c r="G21" s="44">
        <f>F21/$F$128*100</f>
        <v>0.17121543150165056</v>
      </c>
      <c r="H21" s="43">
        <f>'[2]FORM 8 (%)'!M13</f>
        <v>25.46</v>
      </c>
      <c r="I21" s="43">
        <f>+H21*G21/100</f>
        <v>4.3591448860320237E-2</v>
      </c>
      <c r="J21" s="36">
        <f>(1/100)*'[2]FORM 6 (Rp.)(SIMB)'!H137*F21</f>
        <v>62400000.000000007</v>
      </c>
      <c r="K21" s="36">
        <f>(1/100)*'[2]FORM 6 (Rp.) (DINAS)'!H137*F21</f>
        <v>62400000.000000007</v>
      </c>
      <c r="L21" s="42" t="str">
        <f>'[2]FORM 4'!D12</f>
        <v>33 jenis cetakan &amp; 2 jenis penggandaan</v>
      </c>
      <c r="M21" s="41" t="str">
        <f>[2]SEKRET!E46</f>
        <v>penggandaan &amp; foto copy 3 bln</v>
      </c>
      <c r="N21" s="36">
        <f>'[5]RFK 1 Dinas'!P21</f>
        <v>44222050</v>
      </c>
      <c r="O21" s="36">
        <f>[2]SEKRET!H46</f>
        <v>19055550</v>
      </c>
      <c r="P21" s="36">
        <f>[2]SEKRET!I46</f>
        <v>63277600</v>
      </c>
      <c r="Q21" s="40">
        <f>+P21/F21*100</f>
        <v>25.311040000000002</v>
      </c>
      <c r="R21" s="37">
        <f>S21/F21*100</f>
        <v>17.73882</v>
      </c>
      <c r="S21" s="39">
        <f>'[4]RFK 1 Dinas'!U21</f>
        <v>44347050</v>
      </c>
      <c r="T21" s="37">
        <f>R21*G21/100</f>
        <v>3.0371597206301088E-2</v>
      </c>
      <c r="U21" s="36">
        <f>V21*F21/100</f>
        <v>63775000</v>
      </c>
      <c r="V21" s="37">
        <f>[2]SEKRET!N46</f>
        <v>25.51</v>
      </c>
      <c r="W21" s="38">
        <f>V21-R21</f>
        <v>7.7711800000000011</v>
      </c>
      <c r="X21" s="37">
        <f>W21*G21/100</f>
        <v>1.330545936976997E-2</v>
      </c>
      <c r="Y21" s="36">
        <f>+W21*F21/100</f>
        <v>19427950.000000004</v>
      </c>
      <c r="Z21" s="35">
        <f>[2]SEKRET!T46</f>
        <v>0</v>
      </c>
      <c r="AA21" s="35" t="s">
        <v>10</v>
      </c>
      <c r="AC21" s="33">
        <f>U21-'[3]RFK-1S'!N97</f>
        <v>2179300</v>
      </c>
      <c r="AD21" s="34">
        <f>V21-'[3]RFK-1S'!O97</f>
        <v>-1.2699999999999996</v>
      </c>
      <c r="AF21" s="34">
        <f>H21-'[3]RFK-1S'!H97</f>
        <v>15.46</v>
      </c>
      <c r="AG21" s="33">
        <f>J21-'[3]RFK-1S'!I97</f>
        <v>39400000.000000007</v>
      </c>
    </row>
    <row r="22" spans="1:33" s="32" customFormat="1" ht="32.25" customHeight="1" x14ac:dyDescent="0.2">
      <c r="A22" s="49" t="str">
        <f>'[2]FORM 6 (Rp.)(SIMB)'!B14</f>
        <v>07</v>
      </c>
      <c r="B22" s="49" t="str">
        <f>'[2]FORM 6 (Rp.)(SIMB)'!A14</f>
        <v>1.03.1.03.02.01.12.</v>
      </c>
      <c r="C22" s="48" t="str">
        <f>'[2]FORM 6 (Rp.)(SIMB)'!C14</f>
        <v>Kegiatan Penyediaan Komponen Instalasi Listrik/Penerangan Bangunan Kantor</v>
      </c>
      <c r="D22" s="47" t="str">
        <f>'[2]FORM 6 (Rp.)(SIMB)'!D14</f>
        <v>Kepum</v>
      </c>
      <c r="E22" s="46"/>
      <c r="F22" s="45">
        <f>'[2]FORM 6 (Rp.)(SIMB)'!E14</f>
        <v>204000000</v>
      </c>
      <c r="G22" s="44">
        <f>F22/$F$128*100</f>
        <v>0.13971179210534684</v>
      </c>
      <c r="H22" s="43">
        <f>'[2]FORM 8 (%)'!M14</f>
        <v>10.794117647058824</v>
      </c>
      <c r="I22" s="43">
        <f>+H22*G22/100</f>
        <v>1.5080655206665381E-2</v>
      </c>
      <c r="J22" s="36">
        <f>(1/100)*'[2]FORM 6 (Rp.)(SIMB)'!H138*F22</f>
        <v>21000000</v>
      </c>
      <c r="K22" s="36">
        <f>(1/100)*'[2]FORM 6 (Rp.) (DINAS)'!H138*F22</f>
        <v>21000000</v>
      </c>
      <c r="L22" s="42" t="str">
        <f>'[2]FORM 4'!D13</f>
        <v>36 jenis</v>
      </c>
      <c r="M22" s="41" t="str">
        <f>[2]SEKRET!E50</f>
        <v>pengadaan alat listrik 3 bln</v>
      </c>
      <c r="N22" s="36">
        <f>'[5]RFK 1 Dinas'!P22</f>
        <v>22162000</v>
      </c>
      <c r="O22" s="36">
        <f>[2]SEKRET!H50</f>
        <v>3643400</v>
      </c>
      <c r="P22" s="36">
        <f>[2]SEKRET!I50</f>
        <v>25805400</v>
      </c>
      <c r="Q22" s="40">
        <f>+P22/F22*100</f>
        <v>12.64970588235294</v>
      </c>
      <c r="R22" s="37">
        <f>S22/F22*100</f>
        <v>10.913725490196079</v>
      </c>
      <c r="S22" s="39">
        <f>'[4]RFK 1 Dinas'!U22</f>
        <v>22264000</v>
      </c>
      <c r="T22" s="37">
        <f>R22*G22/100</f>
        <v>1.5247761467810992E-2</v>
      </c>
      <c r="U22" s="36">
        <f>V22*F22/100</f>
        <v>25907400</v>
      </c>
      <c r="V22" s="37">
        <f>[2]SEKRET!N50</f>
        <v>12.699705882352941</v>
      </c>
      <c r="W22" s="38">
        <f>V22-R22</f>
        <v>1.785980392156862</v>
      </c>
      <c r="X22" s="37">
        <f>W22*G22/100</f>
        <v>2.4952252125324532E-3</v>
      </c>
      <c r="Y22" s="36">
        <f>+W22*F22/100</f>
        <v>3643399.9999999981</v>
      </c>
      <c r="Z22" s="35">
        <f>[2]SEKRET!T50</f>
        <v>0</v>
      </c>
      <c r="AA22" s="35" t="s">
        <v>10</v>
      </c>
      <c r="AC22" s="33">
        <f>U22-'[3]RFK-1S'!N98</f>
        <v>4663900</v>
      </c>
      <c r="AD22" s="34">
        <f>V22-'[3]RFK-1S'!O98</f>
        <v>-9.6602941176470587</v>
      </c>
      <c r="AF22" s="34">
        <f>H22-'[3]RFK-1S'!H98</f>
        <v>0.79411764705882426</v>
      </c>
      <c r="AG22" s="33">
        <f>J22-'[3]RFK-1S'!I98</f>
        <v>11500000</v>
      </c>
    </row>
    <row r="23" spans="1:33" s="32" customFormat="1" ht="45" x14ac:dyDescent="0.2">
      <c r="A23" s="49" t="str">
        <f>'[2]FORM 6 (Rp.)(SIMB)'!B15</f>
        <v>08</v>
      </c>
      <c r="B23" s="49" t="str">
        <f>'[2]FORM 6 (Rp.)(SIMB)'!A15</f>
        <v>1.03.1.03.02.01.13.</v>
      </c>
      <c r="C23" s="48" t="str">
        <f>'[2]FORM 6 (Rp.)(SIMB)'!C15</f>
        <v>Kegiatan Penyediaan Peralatan dan Perlengkapan Kantor</v>
      </c>
      <c r="D23" s="47" t="str">
        <f>'[2]FORM 6 (Rp.)(SIMB)'!D15</f>
        <v>Kepum</v>
      </c>
      <c r="E23" s="46"/>
      <c r="F23" s="45">
        <f>'[2]FORM 6 (Rp.)(SIMB)'!E15</f>
        <v>929041000</v>
      </c>
      <c r="G23" s="44">
        <f>F23/$F$128*100</f>
        <v>0.63626462279089979</v>
      </c>
      <c r="H23" s="43">
        <f>'[2]FORM 8 (%)'!M15</f>
        <v>0.92516961038318013</v>
      </c>
      <c r="I23" s="43">
        <f>+H23*G23/100</f>
        <v>5.8865269316805777E-3</v>
      </c>
      <c r="J23" s="36">
        <f>(1/100)*'[2]FORM 6 (Rp.)(SIMB)'!H139*F23</f>
        <v>3950000</v>
      </c>
      <c r="K23" s="36">
        <f>(1/100)*'[2]FORM 6 (Rp.) (DINAS)'!H139*F23</f>
        <v>3950000</v>
      </c>
      <c r="L23" s="42" t="str">
        <f>'[2]FORM 4'!D14</f>
        <v>7 obyek barang modal</v>
      </c>
      <c r="M23" s="41" t="str">
        <f>[2]SEKRET!E54</f>
        <v>Pengadaan alat studio &amp; pemotong rumput, AC, Mebeleuir, alat keamanan</v>
      </c>
      <c r="N23" s="36">
        <f>'[5]RFK 1 Dinas'!P23</f>
        <v>0</v>
      </c>
      <c r="O23" s="36">
        <f>[2]SEKRET!H54</f>
        <v>0</v>
      </c>
      <c r="P23" s="36">
        <f>[2]SEKRET!I54</f>
        <v>0</v>
      </c>
      <c r="Q23" s="40">
        <f>+P23/F23*100</f>
        <v>0</v>
      </c>
      <c r="R23" s="37">
        <f>S23/F23*100</f>
        <v>0.55000000000000016</v>
      </c>
      <c r="S23" s="39">
        <f>'[4]RFK 1 Dinas'!U23</f>
        <v>5109725.5000000009</v>
      </c>
      <c r="T23" s="37">
        <f>R23*G23/100</f>
        <v>3.49945542534995E-3</v>
      </c>
      <c r="U23" s="36">
        <f>V23*F23/100</f>
        <v>9059725.5000000019</v>
      </c>
      <c r="V23" s="37">
        <f>[2]SEKRET!N54</f>
        <v>0.97516961038318017</v>
      </c>
      <c r="W23" s="38">
        <f>V23-R23</f>
        <v>0.42516961038318002</v>
      </c>
      <c r="X23" s="37">
        <f>W23*G23/100</f>
        <v>2.7052038177260785E-3</v>
      </c>
      <c r="Y23" s="36">
        <f>+W23*F23/100</f>
        <v>3949999.9999999995</v>
      </c>
      <c r="Z23" s="35">
        <f>[2]SEKRET!T54</f>
        <v>0</v>
      </c>
      <c r="AA23" s="35" t="s">
        <v>10</v>
      </c>
      <c r="AC23" s="33">
        <f>U23-'[3]RFK-1S'!N99</f>
        <v>9059725.5000000019</v>
      </c>
      <c r="AD23" s="34">
        <f>V23-'[3]RFK-1S'!O99</f>
        <v>0.97516961038318017</v>
      </c>
      <c r="AF23" s="34">
        <f>H23-'[3]RFK-1S'!H99</f>
        <v>0.92516961038318013</v>
      </c>
      <c r="AG23" s="33">
        <f>J23-'[3]RFK-1S'!I99</f>
        <v>3950000</v>
      </c>
    </row>
    <row r="24" spans="1:33" s="32" customFormat="1" ht="33.75" x14ac:dyDescent="0.2">
      <c r="A24" s="49" t="str">
        <f>'[2]FORM 6 (Rp.)(SIMB)'!B16</f>
        <v>09</v>
      </c>
      <c r="B24" s="49" t="str">
        <f>'[2]FORM 6 (Rp.)(SIMB)'!A16</f>
        <v>1.03.1.03.02.01.14.</v>
      </c>
      <c r="C24" s="48" t="str">
        <f>'[2]FORM 6 (Rp.)(SIMB)'!C16</f>
        <v>Kegiatan Penyediaan Peralatan Rumah Tangga</v>
      </c>
      <c r="D24" s="47" t="str">
        <f>'[2]FORM 6 (Rp.)(SIMB)'!D16</f>
        <v>Kepum</v>
      </c>
      <c r="E24" s="46"/>
      <c r="F24" s="45">
        <f>'[2]FORM 6 (Rp.)(SIMB)'!E16</f>
        <v>94884000</v>
      </c>
      <c r="G24" s="44">
        <f>F24/$F$128*100</f>
        <v>6.4982420010410435E-2</v>
      </c>
      <c r="H24" s="43">
        <f>'[2]FORM 8 (%)'!M16</f>
        <v>26.953353568567934</v>
      </c>
      <c r="I24" s="43">
        <f>+H24*G24/100</f>
        <v>1.7514941422817766E-2</v>
      </c>
      <c r="J24" s="36">
        <f>(1/100)*'[2]FORM 6 (Rp.)(SIMB)'!H140*F24</f>
        <v>25099999.999999996</v>
      </c>
      <c r="K24" s="36">
        <f>(1/100)*'[2]FORM 6 (Rp.) (DINAS)'!H140*F24</f>
        <v>25099999.999999996</v>
      </c>
      <c r="L24" s="42" t="str">
        <f>'[2]FORM 4'!D15</f>
        <v>25 jenis</v>
      </c>
      <c r="M24" s="41" t="str">
        <f>[2]SEKRET!E58</f>
        <v>Penyediaan peralatan rumah tangga selama 3 bln</v>
      </c>
      <c r="N24" s="36">
        <f>'[5]RFK 1 Dinas'!P24</f>
        <v>16427100</v>
      </c>
      <c r="O24" s="36">
        <f>[2]SEKRET!H58</f>
        <v>8838400</v>
      </c>
      <c r="P24" s="36">
        <f>[2]SEKRET!I58</f>
        <v>25265500</v>
      </c>
      <c r="Q24" s="40">
        <f>+P24/F24*100</f>
        <v>26.627777075165465</v>
      </c>
      <c r="R24" s="37">
        <f>S24/F24*100</f>
        <v>17.362824079929176</v>
      </c>
      <c r="S24" s="39">
        <f>'[4]RFK 1 Dinas'!U24</f>
        <v>16474542</v>
      </c>
      <c r="T24" s="37">
        <f>R24*G24/100</f>
        <v>1.1282783269288259E-2</v>
      </c>
      <c r="U24" s="36">
        <f>V24*F24/100</f>
        <v>25621862</v>
      </c>
      <c r="V24" s="37">
        <f>[2]SEKRET!N58</f>
        <v>27.003353568567935</v>
      </c>
      <c r="W24" s="38">
        <f>V24-R24</f>
        <v>9.6405294886387587</v>
      </c>
      <c r="X24" s="37">
        <f>W24*G24/100</f>
        <v>6.2646493635347108E-3</v>
      </c>
      <c r="Y24" s="36">
        <f>+W24*F24/100</f>
        <v>9147320</v>
      </c>
      <c r="Z24" s="35">
        <f>[2]SEKRET!T58</f>
        <v>0</v>
      </c>
      <c r="AA24" s="35" t="s">
        <v>10</v>
      </c>
      <c r="AC24" s="33">
        <f>U24-'[3]RFK-1S'!N100</f>
        <v>12652112</v>
      </c>
      <c r="AD24" s="34">
        <f>V24-'[3]RFK-1S'!O100</f>
        <v>11.603353568567934</v>
      </c>
      <c r="AF24" s="34">
        <f>H24-'[3]RFK-1S'!H100</f>
        <v>18.953353568567934</v>
      </c>
      <c r="AG24" s="33">
        <f>J24-'[3]RFK-1S'!I100</f>
        <v>18360799.999999996</v>
      </c>
    </row>
    <row r="25" spans="1:33" s="32" customFormat="1" ht="33.75" x14ac:dyDescent="0.2">
      <c r="A25" s="49" t="str">
        <f>'[2]FORM 6 (Rp.)(SIMB)'!B17</f>
        <v>10</v>
      </c>
      <c r="B25" s="49" t="str">
        <f>'[2]FORM 6 (Rp.)(SIMB)'!A17</f>
        <v>1.03.1.03.02.01.15.</v>
      </c>
      <c r="C25" s="48" t="str">
        <f>'[2]FORM 6 (Rp.)(SIMB)'!C17</f>
        <v>Kegiatan Penyediaan Bahan Bacaan dan Peraturan Perundang-undangan</v>
      </c>
      <c r="D25" s="47" t="str">
        <f>'[2]FORM 6 (Rp.)(SIMB)'!D17</f>
        <v>Kepum</v>
      </c>
      <c r="E25" s="46"/>
      <c r="F25" s="45">
        <f>'[2]FORM 6 (Rp.)(SIMB)'!E17</f>
        <v>14400000</v>
      </c>
      <c r="G25" s="44">
        <f>F25/$F$128*100</f>
        <v>9.8620088544950722E-3</v>
      </c>
      <c r="H25" s="43">
        <f>'[2]FORM 8 (%)'!M17</f>
        <v>25.499999999999996</v>
      </c>
      <c r="I25" s="43">
        <f>+H25*G25/100</f>
        <v>2.5148122578962429E-3</v>
      </c>
      <c r="J25" s="36">
        <f>(1/100)*'[2]FORM 6 (Rp.)(SIMB)'!H141*F25</f>
        <v>3599999.9999999995</v>
      </c>
      <c r="K25" s="36">
        <f>(1/100)*'[2]FORM 6 (Rp.) (DINAS)'!H141*F25</f>
        <v>3599999.9999999995</v>
      </c>
      <c r="L25" s="42" t="str">
        <f>'[2]FORM 4'!D16</f>
        <v>6 jenis koran &amp; 8 jenis buku</v>
      </c>
      <c r="M25" s="41" t="str">
        <f>[2]SEKRET!E62</f>
        <v>Terpenuhinya bahan bacaan &amp; berita aktual 3 bln</v>
      </c>
      <c r="N25" s="36">
        <f>'[5]RFK 1 Dinas'!P25</f>
        <v>2138000</v>
      </c>
      <c r="O25" s="36">
        <f>[2]SEKRET!H62</f>
        <v>969000</v>
      </c>
      <c r="P25" s="36">
        <f>[2]SEKRET!I62</f>
        <v>3107000</v>
      </c>
      <c r="Q25" s="40">
        <f>+P25/F25*100</f>
        <v>21.576388888888889</v>
      </c>
      <c r="R25" s="37">
        <f>S25/F25*100</f>
        <v>17.216666666666665</v>
      </c>
      <c r="S25" s="39">
        <f>'[4]RFK 1 Dinas'!U25</f>
        <v>2479199.9999999995</v>
      </c>
      <c r="T25" s="37">
        <f>R25*G25/100</f>
        <v>1.6979091911155681E-3</v>
      </c>
      <c r="U25" s="36">
        <f>V25*F25/100</f>
        <v>3679199.9999999995</v>
      </c>
      <c r="V25" s="37">
        <f>[2]SEKRET!N62</f>
        <v>25.549999999999997</v>
      </c>
      <c r="W25" s="38">
        <f>V25-R25</f>
        <v>8.3333333333333321</v>
      </c>
      <c r="X25" s="37">
        <f>W25*G25/100</f>
        <v>8.218340712079225E-4</v>
      </c>
      <c r="Y25" s="36">
        <f>+W25*F25/100</f>
        <v>1199999.9999999998</v>
      </c>
      <c r="Z25" s="35">
        <f>[2]SEKRET!T62</f>
        <v>0</v>
      </c>
      <c r="AA25" s="35" t="s">
        <v>10</v>
      </c>
      <c r="AC25" s="33">
        <f>U25-'[3]RFK-1S'!N101</f>
        <v>-1120800.0000000005</v>
      </c>
      <c r="AD25" s="34">
        <f>V25-'[3]RFK-1S'!O101</f>
        <v>1.5499999999999972</v>
      </c>
      <c r="AF25" s="34">
        <f>H25-'[3]RFK-1S'!H101</f>
        <v>1.4999999999999964</v>
      </c>
      <c r="AG25" s="33">
        <f>J25-'[3]RFK-1S'!I101</f>
        <v>-1200000.0000000005</v>
      </c>
    </row>
    <row r="26" spans="1:33" s="32" customFormat="1" ht="28.5" x14ac:dyDescent="0.2">
      <c r="A26" s="49">
        <f>'[2]FORM 6 (Rp.)(SIMB)'!B18</f>
        <v>11</v>
      </c>
      <c r="B26" s="49" t="str">
        <f>'[2]FORM 6 (Rp.)(SIMB)'!A18</f>
        <v>1.03.1.03.02.01.17.</v>
      </c>
      <c r="C26" s="48" t="str">
        <f>'[2]FORM 6 (Rp.)(SIMB)'!C18</f>
        <v>Kegiatan Penyediaan Makanan dan Minuman</v>
      </c>
      <c r="D26" s="47" t="str">
        <f>'[2]FORM 6 (Rp.)(SIMB)'!D18</f>
        <v>Kepum</v>
      </c>
      <c r="E26" s="46"/>
      <c r="F26" s="45">
        <f>'[2]FORM 6 (Rp.)(SIMB)'!E18</f>
        <v>117750000</v>
      </c>
      <c r="G26" s="44">
        <f>F26/$F$128*100</f>
        <v>8.0642468237277415E-2</v>
      </c>
      <c r="H26" s="43">
        <f>'[2]FORM 8 (%)'!M18</f>
        <v>25.53184713375796</v>
      </c>
      <c r="I26" s="43">
        <f>+H26*G26/100</f>
        <v>2.0589511715230987E-2</v>
      </c>
      <c r="J26" s="36">
        <f>(1/100)*'[2]FORM 6 (Rp.)(SIMB)'!H142*F26</f>
        <v>29475000</v>
      </c>
      <c r="K26" s="36">
        <f>(1/100)*'[2]FORM 6 (Rp.) (DINAS)'!H142*F26</f>
        <v>29475000</v>
      </c>
      <c r="L26" s="42" t="str">
        <f>'[2]FORM 4'!D17</f>
        <v>61 kegiatan</v>
      </c>
      <c r="M26" s="41" t="str">
        <f>[2]SEKRET!E66</f>
        <v>pelaksanaan rapat 3 bln</v>
      </c>
      <c r="N26" s="36">
        <f>'[5]RFK 1 Dinas'!P26</f>
        <v>17679000</v>
      </c>
      <c r="O26" s="36">
        <f>[2]SEKRET!H66</f>
        <v>9005000</v>
      </c>
      <c r="P26" s="36">
        <f>[2]SEKRET!I66</f>
        <v>26684000</v>
      </c>
      <c r="Q26" s="40">
        <f>+P26/F26*100</f>
        <v>22.661571125265393</v>
      </c>
      <c r="R26" s="37">
        <f>S26/F26*100</f>
        <v>17.068046709129511</v>
      </c>
      <c r="S26" s="39">
        <f>'[4]RFK 1 Dinas'!U26</f>
        <v>20097625</v>
      </c>
      <c r="T26" s="37">
        <f>R26*G26/100</f>
        <v>1.3764094146133438E-2</v>
      </c>
      <c r="U26" s="36">
        <f>V26*F26/100</f>
        <v>30122625</v>
      </c>
      <c r="V26" s="37">
        <f>[2]SEKRET!N66</f>
        <v>25.581847133757961</v>
      </c>
      <c r="W26" s="38">
        <f>V26-R26</f>
        <v>8.5138004246284495</v>
      </c>
      <c r="X26" s="37">
        <f>W26*G26/100</f>
        <v>6.8657388032161868E-3</v>
      </c>
      <c r="Y26" s="36">
        <f>+W26*F26/100</f>
        <v>10024999.999999998</v>
      </c>
      <c r="Z26" s="35">
        <f>[2]SEKRET!T66</f>
        <v>0</v>
      </c>
      <c r="AA26" s="35" t="s">
        <v>10</v>
      </c>
      <c r="AC26" s="33">
        <f>U26-'[3]RFK-1S'!N102</f>
        <v>7777625</v>
      </c>
      <c r="AD26" s="34">
        <f>V26-'[3]RFK-1S'!O102</f>
        <v>2.7418471337579611</v>
      </c>
      <c r="AF26" s="34">
        <f>H26-'[3]RFK-1S'!H102</f>
        <v>13.53184713375796</v>
      </c>
      <c r="AG26" s="33">
        <f>J26-'[3]RFK-1S'!I102</f>
        <v>17734440</v>
      </c>
    </row>
    <row r="27" spans="1:33" s="32" customFormat="1" ht="28.5" x14ac:dyDescent="0.2">
      <c r="A27" s="49">
        <f>'[2]FORM 6 (Rp.)(SIMB)'!B19</f>
        <v>12</v>
      </c>
      <c r="B27" s="49" t="str">
        <f>'[2]FORM 6 (Rp.)(SIMB)'!A19</f>
        <v>1.03.1.03.02.01.18.</v>
      </c>
      <c r="C27" s="48" t="str">
        <f>'[2]FORM 6 (Rp.)(SIMB)'!C19</f>
        <v>Kegiatan Rapat-rapat Koordinasi dan Konsultasi di dalam dan luar Daerah</v>
      </c>
      <c r="D27" s="47" t="str">
        <f>'[2]FORM 6 (Rp.)(SIMB)'!D19</f>
        <v>Kepum</v>
      </c>
      <c r="E27" s="46"/>
      <c r="F27" s="45">
        <f>'[2]FORM 6 (Rp.)(SIMB)'!E19</f>
        <v>760230000</v>
      </c>
      <c r="G27" s="44">
        <f>F27/$F$128*100</f>
        <v>0.52065242996199912</v>
      </c>
      <c r="H27" s="43">
        <f>'[2]FORM 8 (%)'!M19</f>
        <v>25.499013456453966</v>
      </c>
      <c r="I27" s="43">
        <f>+H27*G27/100</f>
        <v>0.13276123317736471</v>
      </c>
      <c r="J27" s="36">
        <f>(1/100)*'[2]FORM 6 (Rp.)(SIMB)'!H143*F27</f>
        <v>190050000</v>
      </c>
      <c r="K27" s="36">
        <f>(1/100)*'[2]FORM 6 (Rp.) (DINAS)'!H143*F27</f>
        <v>190050000</v>
      </c>
      <c r="L27" s="42" t="str">
        <f>'[2]FORM 4'!D18</f>
        <v>1 Dinas</v>
      </c>
      <c r="M27" s="41" t="str">
        <f>[2]SEKRET!E70</f>
        <v>Pelaksanaan koordinasi &amp; konsultasi 3 bln</v>
      </c>
      <c r="N27" s="36">
        <f>'[5]RFK 1 Dinas'!P27</f>
        <v>114458600</v>
      </c>
      <c r="O27" s="36">
        <f>[2]SEKRET!H70</f>
        <v>75585400</v>
      </c>
      <c r="P27" s="36">
        <f>[2]SEKRET!I70</f>
        <v>190044000</v>
      </c>
      <c r="Q27" s="40">
        <f>+P27/F27*100</f>
        <v>24.998224221617143</v>
      </c>
      <c r="R27" s="37">
        <f>S27/F27*100</f>
        <v>17.216008970969312</v>
      </c>
      <c r="S27" s="39">
        <f>'[4]RFK 1 Dinas'!U27</f>
        <v>130881265</v>
      </c>
      <c r="T27" s="37">
        <f>R27*G27/100</f>
        <v>8.9635569049827488E-2</v>
      </c>
      <c r="U27" s="36">
        <f>V27*F27/100</f>
        <v>194231265</v>
      </c>
      <c r="V27" s="37">
        <f>[2]SEKRET!N70</f>
        <v>25.549013456453967</v>
      </c>
      <c r="W27" s="38">
        <f>V27-R27</f>
        <v>8.3330044854846541</v>
      </c>
      <c r="X27" s="37">
        <f>W27*G27/100</f>
        <v>4.3385990342518228E-2</v>
      </c>
      <c r="Y27" s="36">
        <f>+W27*F27/100</f>
        <v>63349999.999999993</v>
      </c>
      <c r="Z27" s="35">
        <f>[2]SEKRET!T70</f>
        <v>0</v>
      </c>
      <c r="AA27" s="35" t="s">
        <v>10</v>
      </c>
      <c r="AC27" s="33">
        <f>U27-'[3]RFK-1S'!N103</f>
        <v>42835465</v>
      </c>
      <c r="AD27" s="34">
        <f>V27-'[3]RFK-1S'!O103</f>
        <v>3.6190134564539669</v>
      </c>
      <c r="AF27" s="34">
        <f>H27-'[3]RFK-1S'!H103</f>
        <v>10.499013456453966</v>
      </c>
      <c r="AG27" s="33">
        <f>J27-'[3]RFK-1S'!I103</f>
        <v>86473500</v>
      </c>
    </row>
    <row r="28" spans="1:33" s="32" customFormat="1" ht="33.75" x14ac:dyDescent="0.2">
      <c r="A28" s="49">
        <f>'[2]FORM 6 (Rp.)(SIMB)'!B20</f>
        <v>13</v>
      </c>
      <c r="B28" s="49" t="str">
        <f>'[2]FORM 6 (Rp.)(SIMB)'!A20</f>
        <v>1.03.1.03.02.01.19.</v>
      </c>
      <c r="C28" s="48" t="str">
        <f>'[2]FORM 6 (Rp.)(SIMB)'!C20</f>
        <v>Kegiatan Penyediaan Jasa Pelayanan Perkantoran</v>
      </c>
      <c r="D28" s="47" t="str">
        <f>'[2]FORM 6 (Rp.)(SIMB)'!D20</f>
        <v>Kepum</v>
      </c>
      <c r="E28" s="46"/>
      <c r="F28" s="45">
        <f>'[2]FORM 6 (Rp.)(SIMB)'!E20</f>
        <v>1900000000</v>
      </c>
      <c r="G28" s="44">
        <f>F28/$F$128*100</f>
        <v>1.3012372794125442</v>
      </c>
      <c r="H28" s="43">
        <f>'[2]FORM 8 (%)'!M20</f>
        <v>25.485736842105268</v>
      </c>
      <c r="I28" s="43">
        <f>+H28*G28/100</f>
        <v>0.33162990872245102</v>
      </c>
      <c r="J28" s="36">
        <f>(1/100)*'[2]FORM 6 (Rp.)(SIMB)'!H144*F28</f>
        <v>474729000.00000012</v>
      </c>
      <c r="K28" s="36">
        <f>(1/100)*'[2]FORM 6 (Rp.) (DINAS)'!H144*F28</f>
        <v>474729000.00000012</v>
      </c>
      <c r="L28" s="42" t="str">
        <f>'[2]FORM 4'!D19</f>
        <v>1 Dinas.</v>
      </c>
      <c r="M28" s="41" t="str">
        <f>[2]SEKRET!E74</f>
        <v>Honor pengelola kegiatan 1 Dinas 6 BPSDA</v>
      </c>
      <c r="N28" s="36">
        <f>'[5]RFK 1 Dinas'!P28</f>
        <v>270975000</v>
      </c>
      <c r="O28" s="36">
        <f>[2]SEKRET!H74</f>
        <v>141850000</v>
      </c>
      <c r="P28" s="36">
        <f>[2]SEKRET!I74</f>
        <v>412825000</v>
      </c>
      <c r="Q28" s="40">
        <f>+P28/F28*100</f>
        <v>21.727631578947367</v>
      </c>
      <c r="R28" s="37">
        <f>S28/F28*100</f>
        <v>17.207157894736845</v>
      </c>
      <c r="S28" s="39">
        <f>'[4]RFK 1 Dinas'!U28</f>
        <v>326936000.00000006</v>
      </c>
      <c r="T28" s="37">
        <f>R28*G28/100</f>
        <v>0.22390595325369453</v>
      </c>
      <c r="U28" s="36">
        <f>V28*F28/100</f>
        <v>485179000.00000006</v>
      </c>
      <c r="V28" s="37">
        <f>[2]SEKRET!N74</f>
        <v>25.535736842105269</v>
      </c>
      <c r="W28" s="38">
        <f>V28-R28</f>
        <v>8.328578947368424</v>
      </c>
      <c r="X28" s="37">
        <f>W28*G28/100</f>
        <v>0.10837457410846278</v>
      </c>
      <c r="Y28" s="36">
        <f>+W28*F28/100</f>
        <v>158243000.00000006</v>
      </c>
      <c r="Z28" s="35">
        <f>[2]SEKRET!T74</f>
        <v>0</v>
      </c>
      <c r="AA28" s="35" t="s">
        <v>10</v>
      </c>
      <c r="AC28" s="33">
        <f>U28-'[3]RFK-1S'!N104</f>
        <v>132659000.00000006</v>
      </c>
      <c r="AD28" s="34">
        <f>V28-'[3]RFK-1S'!O104</f>
        <v>4.5257368421052675</v>
      </c>
      <c r="AF28" s="34">
        <f>H28-'[3]RFK-1S'!H104</f>
        <v>10.485736842105268</v>
      </c>
      <c r="AG28" s="33">
        <f>J28-'[3]RFK-1S'!I104</f>
        <v>223044000.00000012</v>
      </c>
    </row>
    <row r="29" spans="1:33" s="32" customFormat="1" x14ac:dyDescent="0.2">
      <c r="A29" s="49"/>
      <c r="B29" s="49"/>
      <c r="C29" s="48"/>
      <c r="D29" s="47"/>
      <c r="E29" s="46"/>
      <c r="F29" s="45"/>
      <c r="G29" s="44"/>
      <c r="H29" s="43"/>
      <c r="I29" s="43"/>
      <c r="J29" s="36"/>
      <c r="K29" s="36"/>
      <c r="L29" s="42"/>
      <c r="M29" s="41"/>
      <c r="N29" s="36"/>
      <c r="O29" s="36"/>
      <c r="P29" s="36"/>
      <c r="Q29" s="40"/>
      <c r="R29" s="37"/>
      <c r="S29" s="39"/>
      <c r="T29" s="37"/>
      <c r="U29" s="36"/>
      <c r="V29" s="37"/>
      <c r="W29" s="38"/>
      <c r="X29" s="37"/>
      <c r="Y29" s="36"/>
      <c r="Z29" s="35"/>
      <c r="AA29" s="35"/>
      <c r="AC29" s="33"/>
      <c r="AD29" s="34"/>
      <c r="AF29" s="34"/>
      <c r="AG29" s="33"/>
    </row>
    <row r="30" spans="1:33" s="55" customFormat="1" ht="25.5" x14ac:dyDescent="0.2">
      <c r="A30" s="58" t="str">
        <f>'[2]FORM 6 (Rp.)(SIMB)'!B22</f>
        <v>II</v>
      </c>
      <c r="B30" s="58" t="str">
        <f>'[2]FORM 6 (Rp.)(SIMB)'!A22</f>
        <v>1.03.1.03.02.02.</v>
      </c>
      <c r="C30" s="71" t="str">
        <f>'[2]FORM 6 (Rp.)(SIMB)'!C22</f>
        <v>Program Peningkatan Sarana dan Prasarana Aparatur</v>
      </c>
      <c r="D30" s="70"/>
      <c r="E30" s="67"/>
      <c r="F30" s="69">
        <f>SUM(F31:F39)</f>
        <v>4675833000</v>
      </c>
      <c r="G30" s="68">
        <f>F30/$F$128*100</f>
        <v>3.2022990588986291</v>
      </c>
      <c r="H30" s="68">
        <f>I30*100/G30</f>
        <v>18.142003039886156</v>
      </c>
      <c r="I30" s="68">
        <f>SUM(I31:I40)</f>
        <v>0.58096119261163504</v>
      </c>
      <c r="J30" s="59">
        <f>SUM(J31:J39)</f>
        <v>829554000</v>
      </c>
      <c r="K30" s="59">
        <f>SUM(K31:K39)</f>
        <v>829554000</v>
      </c>
      <c r="L30" s="67"/>
      <c r="M30" s="67"/>
      <c r="N30" s="59">
        <f>SUM(N31:N39)</f>
        <v>430374100</v>
      </c>
      <c r="O30" s="59">
        <f>SUM(O31:O39)</f>
        <v>291602050</v>
      </c>
      <c r="P30" s="59">
        <f>SUM(P31:P39)</f>
        <v>721976150</v>
      </c>
      <c r="Q30" s="66">
        <f>+P30/F30*100</f>
        <v>15.44058887475237</v>
      </c>
      <c r="R30" s="65">
        <f>S30/F30*100</f>
        <v>10.166846880545135</v>
      </c>
      <c r="S30" s="64">
        <f>'[4]RFK 1 Dinas'!U30</f>
        <v>475384781.5</v>
      </c>
      <c r="T30" s="63">
        <f>SUM(T31:T39)</f>
        <v>0.3255728419753614</v>
      </c>
      <c r="U30" s="59">
        <f>SUM(U31:U39)</f>
        <v>949049031.5</v>
      </c>
      <c r="V30" s="62">
        <f>U30/F30*100</f>
        <v>20.296897504679915</v>
      </c>
      <c r="W30" s="61">
        <f>Y30/F30*100</f>
        <v>10.130050624134777</v>
      </c>
      <c r="X30" s="60">
        <f>Y30/$F$128*100</f>
        <v>0.32439451580262263</v>
      </c>
      <c r="Y30" s="59">
        <f>SUM(Y31:Y39)</f>
        <v>473664249.99999988</v>
      </c>
      <c r="Z30" s="35">
        <f>SUM(Z31:Z40)</f>
        <v>0</v>
      </c>
      <c r="AA30" s="58"/>
      <c r="AC30" s="56"/>
      <c r="AD30" s="57"/>
      <c r="AF30" s="57"/>
      <c r="AG30" s="56"/>
    </row>
    <row r="31" spans="1:33" s="32" customFormat="1" ht="28.5" x14ac:dyDescent="0.2">
      <c r="A31" s="49">
        <f>'[2]FORM 6 (Rp.)(SIMB)'!B23</f>
        <v>14</v>
      </c>
      <c r="B31" s="49" t="str">
        <f>'[2]FORM 6 (Rp.)(SIMB)'!A23</f>
        <v>1.03.1.03.02.02.21.</v>
      </c>
      <c r="C31" s="48" t="str">
        <f>'[2]FORM 6 (Rp.)(SIMB)'!C23</f>
        <v>Kegiatan Pemeliharaan Rutin/Berkala Rumah Dinas</v>
      </c>
      <c r="D31" s="47" t="str">
        <f>'[2]FORM 6 (Rp.)(SIMB)'!D23</f>
        <v>Kepum</v>
      </c>
      <c r="E31" s="46"/>
      <c r="F31" s="45">
        <f>'[2]FORM 6 (Rp.)(SIMB)'!E23</f>
        <v>180000000</v>
      </c>
      <c r="G31" s="44">
        <f>F31/$F$128*100</f>
        <v>0.1232751106811884</v>
      </c>
      <c r="H31" s="43">
        <f>'[2]FORM 8 (%)'!M23</f>
        <v>30.5</v>
      </c>
      <c r="I31" s="43">
        <f>+H31*G31/100</f>
        <v>3.7598908757762464E-2</v>
      </c>
      <c r="J31" s="36">
        <f>(1/100)*'[2]FORM 6 (Rp.)(SIMB)'!H147*F31</f>
        <v>54000000</v>
      </c>
      <c r="K31" s="36">
        <f>(1/100)*'[2]FORM 6 (Rp.) (DINAS)'!H147*F31</f>
        <v>54000000</v>
      </c>
      <c r="L31" s="42" t="str">
        <f>'[2]FORM 4'!D22</f>
        <v>6 Rumah Dinas &amp; 4 Mess</v>
      </c>
      <c r="M31" s="41" t="str">
        <f>[2]SEKRET!E78</f>
        <v>Pemeliharaan rumah dinas &amp; mess 3 bln</v>
      </c>
      <c r="N31" s="36">
        <f>'[5]RFK 1 Dinas'!P31</f>
        <v>15026000</v>
      </c>
      <c r="O31" s="36">
        <f>[2]SEKRET!H78</f>
        <v>44825950</v>
      </c>
      <c r="P31" s="36">
        <f>[2]SEKRET!I78</f>
        <v>59851950</v>
      </c>
      <c r="Q31" s="40">
        <f>+P31/F31*100</f>
        <v>33.251083333333334</v>
      </c>
      <c r="R31" s="37">
        <f>S31/F31*100</f>
        <v>8.3977777777777778</v>
      </c>
      <c r="S31" s="39">
        <f>'[4]RFK 1 Dinas'!U31</f>
        <v>15116000</v>
      </c>
      <c r="T31" s="92">
        <f>R31*G31/100</f>
        <v>1.0352369850315799E-2</v>
      </c>
      <c r="U31" s="36">
        <f>V31*F31/100</f>
        <v>59941950</v>
      </c>
      <c r="V31" s="91">
        <f>[2]SEKRET!N78</f>
        <v>33.301083333333331</v>
      </c>
      <c r="W31" s="90">
        <f>V31-R31</f>
        <v>24.903305555555555</v>
      </c>
      <c r="X31" s="39">
        <v>0</v>
      </c>
      <c r="Y31" s="36">
        <f>+W31*F31/100</f>
        <v>44825950</v>
      </c>
      <c r="Z31" s="35">
        <f>[2]SEKRET!T78</f>
        <v>0</v>
      </c>
      <c r="AA31" s="35" t="s">
        <v>10</v>
      </c>
      <c r="AC31" s="33">
        <f>U31-'[3]RFK-1S'!N106</f>
        <v>45057950</v>
      </c>
      <c r="AD31" s="34">
        <f>V31-'[3]RFK-1S'!O106</f>
        <v>23.70108333333333</v>
      </c>
      <c r="AF31" s="34">
        <f>H31-'[3]RFK-1S'!H106</f>
        <v>30.5</v>
      </c>
      <c r="AG31" s="33">
        <f>J31-'[3]RFK-1S'!I106</f>
        <v>54000000</v>
      </c>
    </row>
    <row r="32" spans="1:33" s="32" customFormat="1" ht="33.75" x14ac:dyDescent="0.2">
      <c r="A32" s="49">
        <f>'[2]FORM 6 (Rp.)(SIMB)'!B24</f>
        <v>15</v>
      </c>
      <c r="B32" s="49" t="str">
        <f>'[2]FORM 6 (Rp.)(SIMB)'!A24</f>
        <v>1.03.1.03.02.02.22.</v>
      </c>
      <c r="C32" s="48" t="str">
        <f>'[2]FORM 6 (Rp.)(SIMB)'!C24</f>
        <v>Kegiatan Pemeliharaan Rutin/Berkala Gedung Kantor</v>
      </c>
      <c r="D32" s="47" t="str">
        <f>'[2]FORM 6 (Rp.)(SIMB)'!D24</f>
        <v>Kepum</v>
      </c>
      <c r="E32" s="46"/>
      <c r="F32" s="45">
        <f>'[2]FORM 6 (Rp.)(SIMB)'!E24</f>
        <v>1070000000</v>
      </c>
      <c r="G32" s="44">
        <f>F32/$F$128*100</f>
        <v>0.7328020468270644</v>
      </c>
      <c r="H32" s="43">
        <f>'[2]FORM 8 (%)'!M24</f>
        <v>0.5</v>
      </c>
      <c r="I32" s="43">
        <f>+H32*G32/100</f>
        <v>3.6640102341353219E-3</v>
      </c>
      <c r="J32" s="36">
        <f>(1/100)*'[2]FORM 6 (Rp.)(SIMB)'!H148*F32</f>
        <v>0</v>
      </c>
      <c r="K32" s="36">
        <f>(1/100)*'[2]FORM 6 (Rp.) (DINAS)'!H148*F32</f>
        <v>0</v>
      </c>
      <c r="L32" s="42" t="str">
        <f>'[2]FORM 4'!D23</f>
        <v>6 balai &amp; 1 kantor dinas</v>
      </c>
      <c r="M32" s="41" t="str">
        <f>[2]SEKRET!E82</f>
        <v>Terpeliharanya gedung kantor Dinas &amp; BPSDA 3 bln</v>
      </c>
      <c r="N32" s="36">
        <f>'[5]RFK 1 Dinas'!P32</f>
        <v>25000000</v>
      </c>
      <c r="O32" s="36">
        <f>[2]SEKRET!H82</f>
        <v>22519000</v>
      </c>
      <c r="P32" s="36">
        <f>[2]SEKRET!I82</f>
        <v>47519000</v>
      </c>
      <c r="Q32" s="40">
        <f>+P32/F32*100</f>
        <v>4.4410280373831776</v>
      </c>
      <c r="R32" s="37">
        <f>S32/F32*100</f>
        <v>2.386448598130841</v>
      </c>
      <c r="S32" s="39">
        <f>'[4]RFK 1 Dinas'!U32</f>
        <v>25535000</v>
      </c>
      <c r="T32" s="37">
        <f>R32*G32/100</f>
        <v>1.7487944173578587E-2</v>
      </c>
      <c r="U32" s="36">
        <f>V32*F32/100</f>
        <v>48054000</v>
      </c>
      <c r="V32" s="37">
        <f>[2]SEKRET!N82</f>
        <v>4.4910280373831775</v>
      </c>
      <c r="W32" s="38">
        <f>V32-R32</f>
        <v>2.1045794392523365</v>
      </c>
      <c r="X32" s="37">
        <f>W32*G32/100</f>
        <v>1.5422401207942676E-2</v>
      </c>
      <c r="Y32" s="36">
        <f>+W32*F32/100</f>
        <v>22519000</v>
      </c>
      <c r="Z32" s="35">
        <f>[2]SEKRET!T82</f>
        <v>0</v>
      </c>
      <c r="AA32" s="35" t="s">
        <v>10</v>
      </c>
      <c r="AC32" s="33">
        <f>U32-'[3]RFK-1S'!N107</f>
        <v>6872200</v>
      </c>
      <c r="AD32" s="34">
        <f>V32-'[3]RFK-1S'!O107</f>
        <v>0.97102803738317744</v>
      </c>
      <c r="AF32" s="34">
        <f>H32-'[3]RFK-1S'!H107</f>
        <v>0.5</v>
      </c>
      <c r="AG32" s="33">
        <f>J32-'[3]RFK-1S'!I107</f>
        <v>0</v>
      </c>
    </row>
    <row r="33" spans="1:33" s="32" customFormat="1" ht="33.75" x14ac:dyDescent="0.2">
      <c r="A33" s="49">
        <f>'[2]FORM 6 (Rp.)(SIMB)'!B25</f>
        <v>16</v>
      </c>
      <c r="B33" s="49" t="str">
        <f>'[2]FORM 6 (Rp.)(SIMB)'!A25</f>
        <v>1.03.1.03.02.02.24.</v>
      </c>
      <c r="C33" s="48" t="str">
        <f>'[2]FORM 6 (Rp.)(SIMB)'!C25</f>
        <v>Kegiatan Pemeliharaan Rutin/Berkala Kendaraan Dinas/Operasional</v>
      </c>
      <c r="D33" s="47" t="str">
        <f>'[2]FORM 6 (Rp.)(SIMB)'!D25</f>
        <v>Kepum</v>
      </c>
      <c r="E33" s="46"/>
      <c r="F33" s="45">
        <f>'[2]FORM 6 (Rp.)(SIMB)'!E25</f>
        <v>1423586000</v>
      </c>
      <c r="G33" s="44">
        <f>F33/$F$128*100</f>
        <v>0.97495956507883486</v>
      </c>
      <c r="H33" s="43">
        <f>'[2]FORM 8 (%)'!M25</f>
        <v>25.49996487742925</v>
      </c>
      <c r="I33" s="43">
        <f>+H33*G33/100</f>
        <v>0.24861434666423984</v>
      </c>
      <c r="J33" s="36">
        <f>(1/100)*'[2]FORM 6 (Rp.)(SIMB)'!H149*F33</f>
        <v>355896000</v>
      </c>
      <c r="K33" s="36">
        <f>(1/100)*'[2]FORM 6 (Rp.) (DINAS)'!H149*F33</f>
        <v>355896000</v>
      </c>
      <c r="L33" s="42" t="str">
        <f>'[2]FORM 4'!D24</f>
        <v>6 balai &amp; 1 kantor dinas</v>
      </c>
      <c r="M33" s="41" t="str">
        <f>[2]SEKRET!E86</f>
        <v>perawatan dan pemeliharaan dinas 3 bln</v>
      </c>
      <c r="N33" s="36">
        <f>'[5]RFK 1 Dinas'!P33</f>
        <v>216238400</v>
      </c>
      <c r="O33" s="36">
        <f>[2]SEKRET!H86</f>
        <v>117823600</v>
      </c>
      <c r="P33" s="36">
        <f>[2]SEKRET!I86</f>
        <v>334062000</v>
      </c>
      <c r="Q33" s="40">
        <f>+P33/F33*100</f>
        <v>23.466232458032042</v>
      </c>
      <c r="R33" s="37">
        <f>S33/F33*100</f>
        <v>17.216643251619502</v>
      </c>
      <c r="S33" s="39">
        <f>'[4]RFK 1 Dinas'!U33</f>
        <v>245093723</v>
      </c>
      <c r="T33" s="37">
        <f>R33*G33/100</f>
        <v>0.16785531016716404</v>
      </c>
      <c r="U33" s="36">
        <f>V33*F33/100</f>
        <v>363725723</v>
      </c>
      <c r="V33" s="37">
        <f>[2]SEKRET!N86</f>
        <v>25.54996487742925</v>
      </c>
      <c r="W33" s="38">
        <f>V33-R33</f>
        <v>8.3333216258097487</v>
      </c>
      <c r="X33" s="37">
        <f>W33*G33/100</f>
        <v>8.1246516279615211E-2</v>
      </c>
      <c r="Y33" s="36">
        <f>+W33*F33/100</f>
        <v>118631999.99999996</v>
      </c>
      <c r="Z33" s="35">
        <f>[2]SEKRET!T86</f>
        <v>0</v>
      </c>
      <c r="AA33" s="35" t="s">
        <v>10</v>
      </c>
      <c r="AC33" s="33">
        <f>U33-'[3]RFK-1S'!N108</f>
        <v>60808643</v>
      </c>
      <c r="AD33" s="34">
        <f>V33-'[3]RFK-1S'!O108</f>
        <v>3.9199648774292513</v>
      </c>
      <c r="AF33" s="34">
        <f>H33-'[3]RFK-1S'!H108</f>
        <v>10.49996487742925</v>
      </c>
      <c r="AG33" s="33">
        <f>J33-'[3]RFK-1S'!I108</f>
        <v>145809150</v>
      </c>
    </row>
    <row r="34" spans="1:33" s="32" customFormat="1" ht="33.75" x14ac:dyDescent="0.2">
      <c r="A34" s="49">
        <f>'[2]FORM 6 (Rp.)(SIMB)'!B26</f>
        <v>17</v>
      </c>
      <c r="B34" s="49" t="str">
        <f>'[2]FORM 6 (Rp.)(SIMB)'!A26</f>
        <v>1.03.1.03.02.02.26.</v>
      </c>
      <c r="C34" s="48" t="str">
        <f>'[2]FORM 6 (Rp.)(SIMB)'!C26</f>
        <v>Kegiatan Pemeliharaan Rutin /Berkala Perlengkapan Gedung Kantor</v>
      </c>
      <c r="D34" s="47" t="str">
        <f>'[2]FORM 6 (Rp.)(SIMB)'!D26</f>
        <v>Kepum</v>
      </c>
      <c r="E34" s="46"/>
      <c r="F34" s="45">
        <f>'[2]FORM 6 (Rp.)(SIMB)'!E26</f>
        <v>30000000</v>
      </c>
      <c r="G34" s="44">
        <f>F34/$F$128*100</f>
        <v>2.0545851780198066E-2</v>
      </c>
      <c r="H34" s="43">
        <f>'[2]FORM 8 (%)'!M26</f>
        <v>25.499999999999996</v>
      </c>
      <c r="I34" s="43">
        <f>+H34*G34/100</f>
        <v>5.2391922039505059E-3</v>
      </c>
      <c r="J34" s="36">
        <f>(1/100)*'[2]FORM 6 (Rp.)(SIMB)'!H150*F34</f>
        <v>7499999.9999999991</v>
      </c>
      <c r="K34" s="36">
        <f>(1/100)*'[2]FORM 6 (Rp.) (DINAS)'!H150*F34</f>
        <v>7499999.9999999991</v>
      </c>
      <c r="L34" s="42" t="str">
        <f>'[2]FORM 4'!D25</f>
        <v>2 genset</v>
      </c>
      <c r="M34" s="41" t="str">
        <f>[2]SEKRET!E90</f>
        <v>terpeliharanya perlengkapan gedung kantor 3 bln</v>
      </c>
      <c r="N34" s="36">
        <f>'[5]RFK 1 Dinas'!P34</f>
        <v>5220000</v>
      </c>
      <c r="O34" s="36">
        <f>[2]SEKRET!H90</f>
        <v>2181500</v>
      </c>
      <c r="P34" s="36">
        <f>[2]SEKRET!I90</f>
        <v>7401500</v>
      </c>
      <c r="Q34" s="40">
        <f>+P34/F34*100</f>
        <v>24.671666666666667</v>
      </c>
      <c r="R34" s="37">
        <f>S34/F34*100</f>
        <v>17.45</v>
      </c>
      <c r="S34" s="39">
        <f>'[4]RFK 1 Dinas'!U34</f>
        <v>5235000</v>
      </c>
      <c r="T34" s="37">
        <f>R34*G34/100</f>
        <v>3.5852511356445627E-3</v>
      </c>
      <c r="U34" s="36">
        <f>V34*F34/100</f>
        <v>7664999.9999999991</v>
      </c>
      <c r="V34" s="37">
        <f>[2]SEKRET!N90</f>
        <v>25.549999999999997</v>
      </c>
      <c r="W34" s="38">
        <f>V34-R34</f>
        <v>8.0999999999999979</v>
      </c>
      <c r="X34" s="37">
        <f>W34*G34/100</f>
        <v>1.6642139941960429E-3</v>
      </c>
      <c r="Y34" s="36">
        <f>+W34*F34/100</f>
        <v>2429999.9999999995</v>
      </c>
      <c r="Z34" s="35">
        <f>[2]SEKRET!T90</f>
        <v>0</v>
      </c>
      <c r="AA34" s="35" t="s">
        <v>10</v>
      </c>
      <c r="AC34" s="33">
        <f>U34-'[3]RFK-1S'!N109</f>
        <v>2264999.9999999991</v>
      </c>
      <c r="AD34" s="34">
        <f>V34-'[3]RFK-1S'!O109</f>
        <v>7.5499999999999972</v>
      </c>
      <c r="AF34" s="34">
        <f>H34-'[3]RFK-1S'!H109</f>
        <v>7.4999999999999964</v>
      </c>
      <c r="AG34" s="33">
        <f>J34-'[3]RFK-1S'!I109</f>
        <v>2099999.9999999991</v>
      </c>
    </row>
    <row r="35" spans="1:33" s="32" customFormat="1" ht="33.75" x14ac:dyDescent="0.2">
      <c r="A35" s="49">
        <f>'[2]FORM 6 (Rp.)(SIMB)'!B27</f>
        <v>18</v>
      </c>
      <c r="B35" s="49" t="str">
        <f>'[2]FORM 6 (Rp.)(SIMB)'!A27</f>
        <v>1.03.1.03.02.02.29.</v>
      </c>
      <c r="C35" s="48" t="str">
        <f>'[2]FORM 6 (Rp.)(SIMB)'!C27</f>
        <v>Kegiatan Pemeliharaan Rutin/Berkala Meubelair</v>
      </c>
      <c r="D35" s="47" t="str">
        <f>'[2]FORM 6 (Rp.)(SIMB)'!D27</f>
        <v>Kepum</v>
      </c>
      <c r="E35" s="46"/>
      <c r="F35" s="45">
        <f>'[2]FORM 6 (Rp.)(SIMB)'!E27</f>
        <v>22555000</v>
      </c>
      <c r="G35" s="44">
        <f>F35/$F$128*100</f>
        <v>1.5447056230078913E-2</v>
      </c>
      <c r="H35" s="43">
        <f>'[2]FORM 8 (%)'!M27</f>
        <v>22.668033695411218</v>
      </c>
      <c r="I35" s="43">
        <f>+H35*G35/100</f>
        <v>3.5015439111834058E-3</v>
      </c>
      <c r="J35" s="36">
        <f>(1/100)*'[2]FORM 6 (Rp.)(SIMB)'!H151*F35</f>
        <v>5000000</v>
      </c>
      <c r="K35" s="36">
        <f>(1/100)*'[2]FORM 6 (Rp.) (DINAS)'!H151*F35</f>
        <v>5000000</v>
      </c>
      <c r="L35" s="42" t="str">
        <f>'[2]FORM 4'!D26</f>
        <v>6 balai &amp; 1 kantor dinas</v>
      </c>
      <c r="M35" s="41" t="str">
        <f>[2]SEKRET!E94</f>
        <v>Terawatnya perlengkapan gedung kantor 3 bln</v>
      </c>
      <c r="N35" s="36">
        <f>'[5]RFK 1 Dinas'!P35</f>
        <v>2074000</v>
      </c>
      <c r="O35" s="36">
        <f>[2]SEKRET!H94</f>
        <v>0</v>
      </c>
      <c r="P35" s="36">
        <f>[2]SEKRET!I94</f>
        <v>2074000</v>
      </c>
      <c r="Q35" s="40">
        <f>+P35/F35*100</f>
        <v>9.1953003768565722</v>
      </c>
      <c r="R35" s="37">
        <f>S35/F35*100</f>
        <v>22.718033695411222</v>
      </c>
      <c r="S35" s="39">
        <f>'[4]RFK 1 Dinas'!U35</f>
        <v>5124052.5000000009</v>
      </c>
      <c r="T35" s="37">
        <f>R35*G35/100</f>
        <v>3.5092674392984457E-3</v>
      </c>
      <c r="U35" s="36">
        <f>V35*F35/100</f>
        <v>5124052.5000000009</v>
      </c>
      <c r="V35" s="37">
        <f>[2]SEKRET!N94</f>
        <v>22.718033695411219</v>
      </c>
      <c r="W35" s="38">
        <f>V35-R35</f>
        <v>0</v>
      </c>
      <c r="X35" s="37">
        <f>W35*G35/100</f>
        <v>0</v>
      </c>
      <c r="Y35" s="36">
        <f>+W35*F35/100</f>
        <v>0</v>
      </c>
      <c r="Z35" s="35">
        <f>[2]SEKRET!T94</f>
        <v>0</v>
      </c>
      <c r="AA35" s="35" t="s">
        <v>10</v>
      </c>
      <c r="AC35" s="33">
        <f>U35-'[3]RFK-1S'!N110</f>
        <v>2117552.5000000009</v>
      </c>
      <c r="AD35" s="34">
        <f>V35-'[3]RFK-1S'!O110</f>
        <v>7.6480336954112182</v>
      </c>
      <c r="AF35" s="34">
        <f>H35-'[3]RFK-1S'!H110</f>
        <v>22.668033695411218</v>
      </c>
      <c r="AG35" s="33">
        <f>J35-'[3]RFK-1S'!I110</f>
        <v>5000000</v>
      </c>
    </row>
    <row r="36" spans="1:33" s="32" customFormat="1" ht="33.75" x14ac:dyDescent="0.2">
      <c r="A36" s="49">
        <f>'[2]FORM 6 (Rp.)(SIMB)'!B28</f>
        <v>19</v>
      </c>
      <c r="B36" s="49" t="str">
        <f>'[2]FORM 6 (Rp.)(SIMB)'!A28</f>
        <v>1.03.1.03.02.02.30.</v>
      </c>
      <c r="C36" s="48" t="str">
        <f>'[2]FORM 6 (Rp.)(SIMB)'!C28</f>
        <v>Kegiatan Pemeliharaan Rutin/Berkala Peralatan Kantor dan Rumah Tangga</v>
      </c>
      <c r="D36" s="47" t="str">
        <f>'[2]FORM 6 (Rp.)(SIMB)'!D28</f>
        <v>Kepum</v>
      </c>
      <c r="E36" s="46"/>
      <c r="F36" s="45">
        <f>'[2]FORM 6 (Rp.)(SIMB)'!E28</f>
        <v>203592000</v>
      </c>
      <c r="G36" s="44">
        <f>F36/$F$128*100</f>
        <v>0.13943236852113616</v>
      </c>
      <c r="H36" s="43">
        <f>'[2]FORM 8 (%)'!M28</f>
        <v>25.499999999999996</v>
      </c>
      <c r="I36" s="43">
        <f>+H36*G36/100</f>
        <v>3.5555253972889715E-2</v>
      </c>
      <c r="J36" s="36">
        <f>(1/100)*'[2]FORM 6 (Rp.)(SIMB)'!H152*F36</f>
        <v>50897999.999999993</v>
      </c>
      <c r="K36" s="36">
        <f>(1/100)*'[2]FORM 6 (Rp.) (DINAS)'!H152*F36</f>
        <v>50897999.999999993</v>
      </c>
      <c r="L36" s="42" t="str">
        <f>'[2]FORM 4'!D27</f>
        <v>361 jenis</v>
      </c>
      <c r="M36" s="41" t="str">
        <f>[2]SEKRET!E98</f>
        <v>Terpeliharanya alat kantor &amp; rumah tangga 3 bln</v>
      </c>
      <c r="N36" s="36">
        <f>'[5]RFK 1 Dinas'!P36</f>
        <v>31240000</v>
      </c>
      <c r="O36" s="36">
        <f>[2]SEKRET!H98</f>
        <v>14868000</v>
      </c>
      <c r="P36" s="36">
        <f>[2]SEKRET!I98</f>
        <v>46108000</v>
      </c>
      <c r="Q36" s="40">
        <f>+P36/F36*100</f>
        <v>22.64725529490353</v>
      </c>
      <c r="R36" s="37">
        <f>S36/F36*100</f>
        <v>17.216666666666665</v>
      </c>
      <c r="S36" s="39">
        <f>'[4]RFK 1 Dinas'!U36</f>
        <v>35051755.999999993</v>
      </c>
      <c r="T36" s="37">
        <f>R36*G36/100</f>
        <v>2.4005606113722277E-2</v>
      </c>
      <c r="U36" s="36">
        <f>V36*F36/100</f>
        <v>52017755.999999993</v>
      </c>
      <c r="V36" s="37">
        <f>[2]SEKRET!N98</f>
        <v>25.549999999999997</v>
      </c>
      <c r="W36" s="38">
        <f>V36-R36</f>
        <v>8.3333333333333321</v>
      </c>
      <c r="X36" s="37">
        <f>W36*G36/100</f>
        <v>1.1619364043428011E-2</v>
      </c>
      <c r="Y36" s="36">
        <f>+W36*F36/100</f>
        <v>16965999.999999996</v>
      </c>
      <c r="Z36" s="35">
        <f>[2]SEKRET!T98</f>
        <v>0</v>
      </c>
      <c r="AA36" s="35" t="s">
        <v>10</v>
      </c>
      <c r="AC36" s="33">
        <f>U36-'[3]RFK-1S'!N111</f>
        <v>13190015.999999993</v>
      </c>
      <c r="AD36" s="34">
        <f>V36-'[3]RFK-1S'!O111</f>
        <v>4.5499999999999972</v>
      </c>
      <c r="AF36" s="34">
        <f>H36-'[3]RFK-1S'!H111</f>
        <v>4.4999999999999964</v>
      </c>
      <c r="AG36" s="33">
        <f>J36-'[3]RFK-1S'!I111</f>
        <v>12070259.999999993</v>
      </c>
    </row>
    <row r="37" spans="1:33" s="32" customFormat="1" ht="33.75" x14ac:dyDescent="0.2">
      <c r="A37" s="49">
        <f>'[2]FORM 6 (Rp.)(SIMB)'!B29</f>
        <v>20</v>
      </c>
      <c r="B37" s="49" t="str">
        <f>'[2]FORM 6 (Rp.)(SIMB)'!A29</f>
        <v>1.03.1.03.02.02.33.</v>
      </c>
      <c r="C37" s="48" t="str">
        <f>'[2]FORM 6 (Rp.)(SIMB)'!C29</f>
        <v>Kegiatan Pemeliharaan Rutin/Berkala Arsip</v>
      </c>
      <c r="D37" s="47" t="str">
        <f>'[2]FORM 6 (Rp.)(SIMB)'!D29</f>
        <v>Kepum</v>
      </c>
      <c r="E37" s="46"/>
      <c r="F37" s="45">
        <f>'[2]FORM 6 (Rp.)(SIMB)'!E29</f>
        <v>11400000</v>
      </c>
      <c r="G37" s="44">
        <f>F37/$F$128*100</f>
        <v>7.8074236764752655E-3</v>
      </c>
      <c r="H37" s="43">
        <f>'[2]FORM 8 (%)'!M29</f>
        <v>30.5</v>
      </c>
      <c r="I37" s="43">
        <f>+H37*G37/100</f>
        <v>2.3812642213249559E-3</v>
      </c>
      <c r="J37" s="36">
        <f>(1/100)*'[2]FORM 6 (Rp.)(SIMB)'!H153*F37</f>
        <v>3420000</v>
      </c>
      <c r="K37" s="36">
        <f>(1/100)*'[2]FORM 6 (Rp.) (DINAS)'!H153*F37</f>
        <v>3420000</v>
      </c>
      <c r="L37" s="42" t="str">
        <f>'[2]FORM 4'!D28</f>
        <v>1 Dinas &amp; 6 Balai</v>
      </c>
      <c r="M37" s="41" t="str">
        <f>[2]SEKRET!E102</f>
        <v>Terjaganya kondisi arsip Dinas 3 bln dengan baik &amp; rapi</v>
      </c>
      <c r="N37" s="36">
        <f>'[5]RFK 1 Dinas'!P37</f>
        <v>1041400</v>
      </c>
      <c r="O37" s="36">
        <f>[2]SEKRET!H102</f>
        <v>424000</v>
      </c>
      <c r="P37" s="36">
        <f>[2]SEKRET!I102</f>
        <v>1465400</v>
      </c>
      <c r="Q37" s="40">
        <f>+P37/F37*100</f>
        <v>12.854385964912279</v>
      </c>
      <c r="R37" s="37">
        <f>S37/F37*100</f>
        <v>9.1850877192982452</v>
      </c>
      <c r="S37" s="39">
        <f>'[4]RFK 1 Dinas'!U37</f>
        <v>1047100.0000000001</v>
      </c>
      <c r="T37" s="37">
        <f>R37*G37/100</f>
        <v>7.1711871330151322E-4</v>
      </c>
      <c r="U37" s="36">
        <f>V37*F37/100</f>
        <v>3482700</v>
      </c>
      <c r="V37" s="37">
        <f>[2]SEKRET!N102</f>
        <v>30.55</v>
      </c>
      <c r="W37" s="38">
        <f>V37-R37</f>
        <v>21.364912280701756</v>
      </c>
      <c r="X37" s="37">
        <f>W37*G37/100</f>
        <v>1.6680492198616805E-3</v>
      </c>
      <c r="Y37" s="36">
        <f>+W37*F37/100</f>
        <v>2435600</v>
      </c>
      <c r="Z37" s="35">
        <f>[2]SEKRET!T102</f>
        <v>0</v>
      </c>
      <c r="AA37" s="35" t="s">
        <v>10</v>
      </c>
      <c r="AC37" s="33">
        <f>U37-'[3]RFK-1S'!N112</f>
        <v>1099500</v>
      </c>
      <c r="AD37" s="34">
        <f>V37-'[3]RFK-1S'!O112</f>
        <v>6.5500000000000007</v>
      </c>
      <c r="AF37" s="34">
        <f>H37-'[3]RFK-1S'!H112</f>
        <v>6.5</v>
      </c>
      <c r="AG37" s="33">
        <f>J37-'[3]RFK-1S'!I112</f>
        <v>1036800</v>
      </c>
    </row>
    <row r="38" spans="1:33" s="32" customFormat="1" ht="33.75" x14ac:dyDescent="0.2">
      <c r="A38" s="49">
        <f>'[2]FORM 6 (Rp.)(SIMB)'!B30</f>
        <v>21</v>
      </c>
      <c r="B38" s="49" t="str">
        <f>'[2]FORM 6 (Rp.)(SIMB)'!A30</f>
        <v>1.03.1.03.02.02.38.</v>
      </c>
      <c r="C38" s="48" t="str">
        <f>'[2]FORM 6 (Rp.)(SIMB)'!C30</f>
        <v>Kegiatan Pemeliharan Rutin/Berkala Alat Besar dan Berat</v>
      </c>
      <c r="D38" s="47" t="str">
        <f>'[2]FORM 6 (Rp.)(SIMB)'!D30</f>
        <v>PBP-SWP</v>
      </c>
      <c r="E38" s="46"/>
      <c r="F38" s="45">
        <f>'[2]FORM 6 (Rp.)(SIMB)'!E30</f>
        <v>926000000</v>
      </c>
      <c r="G38" s="44">
        <f>F38/$F$128*100</f>
        <v>0.63418195828211366</v>
      </c>
      <c r="H38" s="43">
        <f>'[2]FORM 8 (%)'!M30</f>
        <v>20.41</v>
      </c>
      <c r="I38" s="43">
        <f>+H38*G38/100</f>
        <v>0.12943653768537941</v>
      </c>
      <c r="J38" s="36">
        <f>(1/100)*'[2]FORM 6 (Rp.)(SIMB)'!H154*F38</f>
        <v>189009999.99999997</v>
      </c>
      <c r="K38" s="36">
        <f>(1/100)*'[2]FORM 6 (Rp.) (DINAS)'!H154*F38</f>
        <v>189009999.99999997</v>
      </c>
      <c r="L38" s="42" t="str">
        <f>'[2]FORM 4'!D29</f>
        <v>19 Unit</v>
      </c>
      <c r="M38" s="41" t="str">
        <f>[2]SWP!E44</f>
        <v>Pengadaan spare part dan perbaikan alat berat</v>
      </c>
      <c r="N38" s="36">
        <f>'[5]RFK 1 Dinas'!P38</f>
        <v>134534300</v>
      </c>
      <c r="O38" s="36">
        <f>[2]SWP!H44</f>
        <v>88960000</v>
      </c>
      <c r="P38" s="36">
        <f>[2]SWP!I44</f>
        <v>223494300</v>
      </c>
      <c r="Q38" s="40">
        <f>+P38/F38*100</f>
        <v>24.135453563714904</v>
      </c>
      <c r="R38" s="37">
        <f>S38/F38*100</f>
        <v>14.528542116630669</v>
      </c>
      <c r="S38" s="39">
        <f>'[4]RFK 1 Dinas'!U38</f>
        <v>134534300</v>
      </c>
      <c r="T38" s="37">
        <f>R38*G38/100</f>
        <v>9.2137392905090015E-2</v>
      </c>
      <c r="U38" s="36">
        <f>V38*F38/100</f>
        <v>240760000</v>
      </c>
      <c r="V38" s="37">
        <f>[2]SWP!N44</f>
        <v>26</v>
      </c>
      <c r="W38" s="38">
        <f>V38-R38</f>
        <v>11.471457883369331</v>
      </c>
      <c r="X38" s="37">
        <f>W38*G38/100</f>
        <v>7.2749916248259522E-2</v>
      </c>
      <c r="Y38" s="36">
        <f>+W38*F38/100</f>
        <v>106225700</v>
      </c>
      <c r="Z38" s="35">
        <f>[2]SWP!T44</f>
        <v>0</v>
      </c>
      <c r="AA38" s="35" t="s">
        <v>10</v>
      </c>
      <c r="AC38" s="33">
        <f>U38-'[3]RFK-1S'!N88</f>
        <v>51746500</v>
      </c>
      <c r="AD38" s="34">
        <f>V38-'[3]RFK-1S'!O88</f>
        <v>2.5199999999999996</v>
      </c>
      <c r="AF38" s="34">
        <f>H38-'[3]RFK-1S'!H88</f>
        <v>-5.9999999999998721E-2</v>
      </c>
      <c r="AG38" s="33">
        <f>J38-'[3]RFK-1S'!I88</f>
        <v>24226499.99999997</v>
      </c>
    </row>
    <row r="39" spans="1:33" s="32" customFormat="1" ht="28.5" x14ac:dyDescent="0.2">
      <c r="A39" s="49">
        <f>'[2]FORM 6 (Rp.)(SIMB)'!B31</f>
        <v>22</v>
      </c>
      <c r="B39" s="49" t="str">
        <f>'[2]FORM 6 (Rp.)(SIMB)'!A31</f>
        <v>1.03.1.03.02.02.45.</v>
      </c>
      <c r="C39" s="48" t="str">
        <f>'[2]FORM 6 (Rp.)(SIMB)'!C31</f>
        <v>Kegiatan Rehab Gedung Kantor/UPTD/Balai</v>
      </c>
      <c r="D39" s="47" t="str">
        <f>'[2]FORM 6 (Rp.)(SIMB)'!D31</f>
        <v>Kepum</v>
      </c>
      <c r="E39" s="46"/>
      <c r="F39" s="45">
        <f>'[2]FORM 6 (Rp.)(SIMB)'!E31</f>
        <v>808700000</v>
      </c>
      <c r="G39" s="44">
        <f>F39/$F$128*100</f>
        <v>0.55384767782153921</v>
      </c>
      <c r="H39" s="43">
        <f>'[2]FORM 8 (%)'!M31</f>
        <v>20.75843947075553</v>
      </c>
      <c r="I39" s="43">
        <f>+H39*G39/100</f>
        <v>0.11497013496076931</v>
      </c>
      <c r="J39" s="36">
        <f>(1/100)*'[2]FORM 6 (Rp.)(SIMB)'!H155*F39</f>
        <v>163829999.99999997</v>
      </c>
      <c r="K39" s="36">
        <f>(1/100)*'[2]FORM 6 (Rp.) (DINAS)'!H155*F39</f>
        <v>163829999.99999997</v>
      </c>
      <c r="L39" s="42" t="str">
        <f>'[2]FORM 4'!D30</f>
        <v>1 dinas</v>
      </c>
      <c r="M39" s="41" t="str">
        <f>[2]SEKRET!E106</f>
        <v>Rehab balai</v>
      </c>
      <c r="N39" s="36">
        <f>'[5]RFK 1 Dinas'!P39</f>
        <v>0</v>
      </c>
      <c r="O39" s="36">
        <f>[2]SEKRET!H106</f>
        <v>0</v>
      </c>
      <c r="P39" s="36">
        <f>[2]SEKRET!I106</f>
        <v>0</v>
      </c>
      <c r="Q39" s="40">
        <f>+P39/F39*100</f>
        <v>0</v>
      </c>
      <c r="R39" s="37">
        <f>S39/F39*100</f>
        <v>1.069352046494374</v>
      </c>
      <c r="S39" s="39">
        <f>'[4]RFK 1 Dinas'!U39</f>
        <v>8647850.0000000019</v>
      </c>
      <c r="T39" s="37">
        <f>R39*G39/100</f>
        <v>5.9225814772461971E-3</v>
      </c>
      <c r="U39" s="36">
        <f>V39*F39/100</f>
        <v>168277849.99999997</v>
      </c>
      <c r="V39" s="37">
        <f>[2]SEKRET!N106</f>
        <v>20.80843947075553</v>
      </c>
      <c r="W39" s="38">
        <f>V39-R39</f>
        <v>19.739087424261157</v>
      </c>
      <c r="X39" s="37">
        <f>W39*G39/100</f>
        <v>0.10932447732243389</v>
      </c>
      <c r="Y39" s="36">
        <f>+W39*F39/100</f>
        <v>159629999.99999997</v>
      </c>
      <c r="Z39" s="35">
        <f>[2]SEKRET!T106</f>
        <v>0</v>
      </c>
      <c r="AA39" s="35" t="s">
        <v>10</v>
      </c>
      <c r="AC39" s="33">
        <f>U39-'[3]RFK-1S'!N89</f>
        <v>168277849.99999997</v>
      </c>
      <c r="AD39" s="34">
        <f>V39-'[3]RFK-1S'!O89</f>
        <v>20.80843947075553</v>
      </c>
      <c r="AF39" s="34">
        <f>H39-'[3]RFK-1S'!H89</f>
        <v>20.75843947075553</v>
      </c>
      <c r="AG39" s="33">
        <f>J39-'[3]RFK-1S'!I89</f>
        <v>163829999.99999997</v>
      </c>
    </row>
    <row r="40" spans="1:33" s="32" customFormat="1" x14ac:dyDescent="0.2">
      <c r="A40" s="49"/>
      <c r="B40" s="49"/>
      <c r="C40" s="48"/>
      <c r="D40" s="47"/>
      <c r="E40" s="46"/>
      <c r="F40" s="45"/>
      <c r="G40" s="44"/>
      <c r="H40" s="43"/>
      <c r="I40" s="43"/>
      <c r="J40" s="36"/>
      <c r="K40" s="36"/>
      <c r="L40" s="42"/>
      <c r="M40" s="41"/>
      <c r="N40" s="36"/>
      <c r="O40" s="36"/>
      <c r="P40" s="36"/>
      <c r="Q40" s="40"/>
      <c r="R40" s="37"/>
      <c r="S40" s="39"/>
      <c r="T40" s="37"/>
      <c r="U40" s="36"/>
      <c r="V40" s="37"/>
      <c r="W40" s="38"/>
      <c r="X40" s="37"/>
      <c r="Y40" s="36"/>
      <c r="Z40" s="35"/>
      <c r="AA40" s="35"/>
      <c r="AC40" s="33"/>
      <c r="AD40" s="34"/>
      <c r="AF40" s="34"/>
      <c r="AG40" s="33"/>
    </row>
    <row r="41" spans="1:33" s="55" customFormat="1" x14ac:dyDescent="0.2">
      <c r="A41" s="58" t="str">
        <f>'[2]FORM 6 (Rp.)(SIMB)'!B33</f>
        <v>III</v>
      </c>
      <c r="B41" s="58" t="str">
        <f>'[2]FORM 6 (Rp.)(SIMB)'!A33</f>
        <v>1.03.1.03.02.03.</v>
      </c>
      <c r="C41" s="71" t="str">
        <f>'[2]FORM 6 (Rp.)(SIMB)'!C33</f>
        <v>Program Peningkatan Disiplin Aparatur</v>
      </c>
      <c r="D41" s="70"/>
      <c r="E41" s="67"/>
      <c r="F41" s="69">
        <f>SUM(F42)</f>
        <v>596468000</v>
      </c>
      <c r="G41" s="68">
        <f>F41/$F$128*100</f>
        <v>0.40849810398770603</v>
      </c>
      <c r="H41" s="68">
        <f>I41*100/G41</f>
        <v>0.5</v>
      </c>
      <c r="I41" s="68">
        <f>SUM(I42)</f>
        <v>2.0424905199385303E-3</v>
      </c>
      <c r="J41" s="59">
        <f>SUM(J42)</f>
        <v>0</v>
      </c>
      <c r="K41" s="59">
        <f>SUM(K42)</f>
        <v>0</v>
      </c>
      <c r="L41" s="67"/>
      <c r="M41" s="67"/>
      <c r="N41" s="59">
        <f>SUM(N42)</f>
        <v>0</v>
      </c>
      <c r="O41" s="59">
        <f>SUM(O42)</f>
        <v>0</v>
      </c>
      <c r="P41" s="59">
        <f>SUM(P42)</f>
        <v>0</v>
      </c>
      <c r="Q41" s="66">
        <f>+P41/F41*100</f>
        <v>0</v>
      </c>
      <c r="R41" s="65">
        <f>S41/F41*100</f>
        <v>0.54999999999999993</v>
      </c>
      <c r="S41" s="64">
        <f>'[4]RFK 1 Dinas'!U41</f>
        <v>3280574</v>
      </c>
      <c r="T41" s="63">
        <f>SUM(T42)</f>
        <v>2.2467395719323827E-3</v>
      </c>
      <c r="U41" s="59">
        <f>SUM(U42)</f>
        <v>3280574</v>
      </c>
      <c r="V41" s="62">
        <f>U41/F41*100</f>
        <v>0.54999999999999993</v>
      </c>
      <c r="W41" s="61">
        <f>Y41/F41*100</f>
        <v>0</v>
      </c>
      <c r="X41" s="60">
        <f>Y41/$F$128*100</f>
        <v>0</v>
      </c>
      <c r="Y41" s="59">
        <f>SUM(Y42)</f>
        <v>0</v>
      </c>
      <c r="Z41" s="35"/>
      <c r="AA41" s="58"/>
      <c r="AC41" s="56"/>
      <c r="AD41" s="57"/>
      <c r="AF41" s="57"/>
      <c r="AG41" s="56"/>
    </row>
    <row r="42" spans="1:33" s="32" customFormat="1" ht="28.5" x14ac:dyDescent="0.2">
      <c r="A42" s="49">
        <f>'[2]FORM 6 (Rp.)(SIMB)'!B34</f>
        <v>23</v>
      </c>
      <c r="B42" s="49" t="str">
        <f>'[2]FORM 6 (Rp.)(SIMB)'!A34</f>
        <v>1.03.1.03.02.03.02.</v>
      </c>
      <c r="C42" s="48" t="str">
        <f>'[2]FORM 6 (Rp.)(SIMB)'!C34</f>
        <v>Pengadaan Pakaian Dinas beserta Perlengkapannya</v>
      </c>
      <c r="D42" s="47" t="str">
        <f>'[2]FORM 6 (Rp.)(SIMB)'!D34</f>
        <v>Kepum</v>
      </c>
      <c r="E42" s="46"/>
      <c r="F42" s="45">
        <f>'[2]FORM 6 (Rp.)(SIMB)'!E34</f>
        <v>596468000</v>
      </c>
      <c r="G42" s="44">
        <f>F42/$F$128*100</f>
        <v>0.40849810398770603</v>
      </c>
      <c r="H42" s="43">
        <f>'[2]FORM 8 (%)'!M34</f>
        <v>0.5</v>
      </c>
      <c r="I42" s="43">
        <f>+H42*G42/100</f>
        <v>2.0424905199385303E-3</v>
      </c>
      <c r="J42" s="36">
        <f>(1/100)*'[2]FORM 6 (Rp.)(SIMB)'!H158*F42</f>
        <v>0</v>
      </c>
      <c r="K42" s="36">
        <f>(1/100)*'[2]FORM 6 (Rp.) (DINAS)'!H158*F42</f>
        <v>0</v>
      </c>
      <c r="L42" s="42" t="str">
        <f>'[2]FORM 4'!D33</f>
        <v>19 psl, 950 pdh</v>
      </c>
      <c r="M42" s="41" t="str">
        <f>[2]SEKRET!E110</f>
        <v>Persiapan</v>
      </c>
      <c r="N42" s="36">
        <f>'[5]RFK 1 Dinas'!P42</f>
        <v>0</v>
      </c>
      <c r="O42" s="36">
        <f>[2]SEKRET!H110</f>
        <v>0</v>
      </c>
      <c r="P42" s="36">
        <f>[2]SEKRET!I110</f>
        <v>0</v>
      </c>
      <c r="Q42" s="40">
        <f>+P42/F42*100</f>
        <v>0</v>
      </c>
      <c r="R42" s="37">
        <f>S42/F42*100</f>
        <v>0.54999999999999993</v>
      </c>
      <c r="S42" s="39">
        <f>'[4]RFK 1 Dinas'!U42</f>
        <v>3280574</v>
      </c>
      <c r="T42" s="53">
        <f>R42*G42/100</f>
        <v>2.2467395719323827E-3</v>
      </c>
      <c r="U42" s="36">
        <f>V42*F42/100</f>
        <v>3280574</v>
      </c>
      <c r="V42" s="53">
        <f>[2]SEKRET!N110</f>
        <v>0.55000000000000004</v>
      </c>
      <c r="W42" s="52">
        <f>V42-R42</f>
        <v>0</v>
      </c>
      <c r="X42" s="37">
        <f>W42*G42/100</f>
        <v>0</v>
      </c>
      <c r="Y42" s="36">
        <f>+W42*F42/100</f>
        <v>0</v>
      </c>
      <c r="Z42" s="35">
        <f>[2]SEKRET!T110</f>
        <v>0</v>
      </c>
      <c r="AA42" s="35" t="s">
        <v>10</v>
      </c>
      <c r="AC42" s="33">
        <f>U42-'[3]RFK-1S'!N114</f>
        <v>3280574</v>
      </c>
      <c r="AD42" s="34">
        <f>V42-'[3]RFK-1S'!O114</f>
        <v>0.55000000000000004</v>
      </c>
      <c r="AF42" s="34">
        <f>H42-'[3]RFK-1S'!H114</f>
        <v>0.5</v>
      </c>
      <c r="AG42" s="33">
        <f>J42-'[3]RFK-1S'!I114</f>
        <v>0</v>
      </c>
    </row>
    <row r="43" spans="1:33" s="32" customFormat="1" x14ac:dyDescent="0.2">
      <c r="A43" s="49"/>
      <c r="B43" s="49"/>
      <c r="C43" s="48"/>
      <c r="D43" s="47"/>
      <c r="E43" s="46"/>
      <c r="F43" s="45"/>
      <c r="G43" s="44"/>
      <c r="H43" s="43"/>
      <c r="I43" s="43"/>
      <c r="J43" s="36"/>
      <c r="K43" s="36"/>
      <c r="L43" s="42"/>
      <c r="M43" s="41"/>
      <c r="N43" s="36"/>
      <c r="O43" s="36"/>
      <c r="P43" s="36"/>
      <c r="Q43" s="40"/>
      <c r="R43" s="37"/>
      <c r="S43" s="39"/>
      <c r="T43" s="37"/>
      <c r="U43" s="36"/>
      <c r="V43" s="37"/>
      <c r="W43" s="38"/>
      <c r="X43" s="37"/>
      <c r="Y43" s="36"/>
      <c r="Z43" s="35"/>
      <c r="AA43" s="35"/>
      <c r="AC43" s="33"/>
      <c r="AD43" s="34"/>
      <c r="AF43" s="34"/>
      <c r="AG43" s="33"/>
    </row>
    <row r="44" spans="1:33" s="55" customFormat="1" ht="25.5" x14ac:dyDescent="0.2">
      <c r="A44" s="58" t="str">
        <f>'[2]FORM 6 (Rp.)(SIMB)'!B36</f>
        <v>IV</v>
      </c>
      <c r="B44" s="58" t="str">
        <f>'[2]FORM 6 (Rp.)(SIMB)'!A36</f>
        <v>1.03.1.03.02.05.</v>
      </c>
      <c r="C44" s="71" t="str">
        <f>'[2]FORM 6 (Rp.)(SIMB)'!C36</f>
        <v>Program Peningkatan Kapasitas Sumber Daya Aparatur</v>
      </c>
      <c r="D44" s="70"/>
      <c r="E44" s="67"/>
      <c r="F44" s="69">
        <f>SUM(F45:F46)</f>
        <v>260000000</v>
      </c>
      <c r="G44" s="68">
        <f>F44/$F$128*100</f>
        <v>0.17806404876171658</v>
      </c>
      <c r="H44" s="68">
        <f>I44*100/G44</f>
        <v>21.788461538461537</v>
      </c>
      <c r="I44" s="68">
        <f>SUM(I45:I46)</f>
        <v>3.8797416778274016E-2</v>
      </c>
      <c r="J44" s="59">
        <f>SUM(J45:J46)</f>
        <v>55350000</v>
      </c>
      <c r="K44" s="59">
        <f>SUM(K45:K46)</f>
        <v>55350000</v>
      </c>
      <c r="L44" s="67"/>
      <c r="M44" s="67"/>
      <c r="N44" s="59">
        <f>SUM(N45:N46)</f>
        <v>33619900</v>
      </c>
      <c r="O44" s="59">
        <f>SUM(O45:O46)</f>
        <v>16759400</v>
      </c>
      <c r="P44" s="59">
        <f>SUM(P45:P46)</f>
        <v>50379300</v>
      </c>
      <c r="Q44" s="66">
        <f>+P44/F44*100</f>
        <v>19.376653846153847</v>
      </c>
      <c r="R44" s="65">
        <f>S44/F44*100</f>
        <v>17.107692307692311</v>
      </c>
      <c r="S44" s="64">
        <f>'[4]RFK 1 Dinas'!U44</f>
        <v>44480000.000000007</v>
      </c>
      <c r="T44" s="63">
        <f>SUM(T45:T46)</f>
        <v>3.0462649572773674E-2</v>
      </c>
      <c r="U44" s="59">
        <f>SUM(U45:U46)</f>
        <v>56780000.000000007</v>
      </c>
      <c r="V44" s="62">
        <f>U44/F44*100</f>
        <v>21.838461538461544</v>
      </c>
      <c r="W44" s="61">
        <f>Y44/F44*100</f>
        <v>4.7307692307692326</v>
      </c>
      <c r="X44" s="60">
        <f>Y44/$F$128*100</f>
        <v>8.4237992298812122E-3</v>
      </c>
      <c r="Y44" s="59">
        <f>SUM(Y45:Y46)</f>
        <v>12300000.000000006</v>
      </c>
      <c r="Z44" s="35"/>
      <c r="AA44" s="58"/>
      <c r="AC44" s="56"/>
      <c r="AD44" s="57"/>
      <c r="AF44" s="57"/>
      <c r="AG44" s="56"/>
    </row>
    <row r="45" spans="1:33" s="32" customFormat="1" ht="28.5" x14ac:dyDescent="0.2">
      <c r="A45" s="49">
        <f>'[2]FORM 6 (Rp.)(SIMB)'!B37</f>
        <v>24</v>
      </c>
      <c r="B45" s="49" t="str">
        <f>'[2]FORM 6 (Rp.)(SIMB)'!A37</f>
        <v>1.03.1.03.02.05.02.</v>
      </c>
      <c r="C45" s="48" t="str">
        <f>'[2]FORM 6 (Rp.)(SIMB)'!C37</f>
        <v>Kegiatan Sosialisasi Peraturan Perundang-undangan</v>
      </c>
      <c r="D45" s="47" t="str">
        <f>'[2]FORM 6 (Rp.)(SIMB)'!D37</f>
        <v>Kepum</v>
      </c>
      <c r="E45" s="46"/>
      <c r="F45" s="45">
        <f>'[2]FORM 6 (Rp.)(SIMB)'!E37</f>
        <v>75000000</v>
      </c>
      <c r="G45" s="44">
        <f>F45/$F$128*100</f>
        <v>5.1364629450495164E-2</v>
      </c>
      <c r="H45" s="43">
        <f>'[2]FORM 8 (%)'!M37</f>
        <v>21.000000000000004</v>
      </c>
      <c r="I45" s="43">
        <f>+H45*G45/100</f>
        <v>1.0786572184603986E-2</v>
      </c>
      <c r="J45" s="36">
        <f>(1/100)*'[2]FORM 6 (Rp.)(SIMB)'!H161*F45</f>
        <v>15375000.000000004</v>
      </c>
      <c r="K45" s="36">
        <f>(1/100)*'[2]FORM 6 (Rp.) (DINAS)'!H161*F45</f>
        <v>15375000.000000004</v>
      </c>
      <c r="L45" s="42" t="str">
        <f>'[2]FORM 4'!D36</f>
        <v>225 personil</v>
      </c>
      <c r="M45" s="41" t="str">
        <f>[2]SEKRET!E114</f>
        <v>Pelaksanaan 1x sosialisasi 60 peserta</v>
      </c>
      <c r="N45" s="36">
        <f>'[5]RFK 1 Dinas'!P45</f>
        <v>3450000</v>
      </c>
      <c r="O45" s="36">
        <f>[2]SEKRET!H114</f>
        <v>11109400</v>
      </c>
      <c r="P45" s="36">
        <f>[2]SEKRET!I114</f>
        <v>14559400</v>
      </c>
      <c r="Q45" s="40">
        <f>+P45/F45*100</f>
        <v>19.412533333333336</v>
      </c>
      <c r="R45" s="37">
        <f>S45/F45*100</f>
        <v>4.6499999999999995</v>
      </c>
      <c r="S45" s="39">
        <f>'[4]RFK 1 Dinas'!U45</f>
        <v>3487499.9999999995</v>
      </c>
      <c r="T45" s="37">
        <f>R45*G45/100</f>
        <v>2.3884552694480249E-3</v>
      </c>
      <c r="U45" s="36">
        <f>V45*F45/100</f>
        <v>15787500.000000002</v>
      </c>
      <c r="V45" s="53">
        <f>[2]SEKRET!N114</f>
        <v>21.050000000000004</v>
      </c>
      <c r="W45" s="38">
        <f>V45-R45</f>
        <v>16.400000000000006</v>
      </c>
      <c r="X45" s="37">
        <f>W45*G45/100</f>
        <v>8.4237992298812105E-3</v>
      </c>
      <c r="Y45" s="36">
        <f>+W45*F45/100</f>
        <v>12300000.000000006</v>
      </c>
      <c r="Z45" s="35">
        <f>[2]SEKRET!T114</f>
        <v>0</v>
      </c>
      <c r="AA45" s="35" t="s">
        <v>10</v>
      </c>
      <c r="AC45" s="33">
        <f>U45-'[3]RFK-1S'!N116</f>
        <v>7943600.0000000019</v>
      </c>
      <c r="AD45" s="34">
        <f>V45-'[3]RFK-1S'!O116</f>
        <v>10.590000000000003</v>
      </c>
      <c r="AF45" s="34">
        <f>H45-'[3]RFK-1S'!H116</f>
        <v>21.000000000000004</v>
      </c>
      <c r="AG45" s="33">
        <f>J45-'[3]RFK-1S'!I116</f>
        <v>15375000.000000004</v>
      </c>
    </row>
    <row r="46" spans="1:33" s="32" customFormat="1" ht="42.75" x14ac:dyDescent="0.2">
      <c r="A46" s="49">
        <f>'[2]FORM 6 (Rp.)(SIMB)'!B38</f>
        <v>25</v>
      </c>
      <c r="B46" s="49" t="str">
        <f>'[2]FORM 6 (Rp.)(SIMB)'!A38</f>
        <v>1.03.1.03.02.05.03.</v>
      </c>
      <c r="C46" s="48" t="str">
        <f>'[2]FORM 6 (Rp.)(SIMB)'!C38</f>
        <v>Kegiatan Bimbingan Teknis Implementasi Peraturan Perundang-Undangan</v>
      </c>
      <c r="D46" s="47" t="str">
        <f>'[2]FORM 6 (Rp.)(SIMB)'!D38</f>
        <v>Kepum</v>
      </c>
      <c r="E46" s="46"/>
      <c r="F46" s="45">
        <f>'[2]FORM 6 (Rp.)(SIMB)'!E38</f>
        <v>185000000</v>
      </c>
      <c r="G46" s="44">
        <f>F46/$F$128*100</f>
        <v>0.12669941931122142</v>
      </c>
      <c r="H46" s="43">
        <f>'[2]FORM 8 (%)'!M38</f>
        <v>22.108108108108109</v>
      </c>
      <c r="I46" s="43">
        <f>+H46*G46/100</f>
        <v>2.8010844593670033E-2</v>
      </c>
      <c r="J46" s="36">
        <f>(1/100)*'[2]FORM 6 (Rp.)(SIMB)'!H162*F46</f>
        <v>39975000</v>
      </c>
      <c r="K46" s="36">
        <f>(1/100)*'[2]FORM 6 (Rp.) (DINAS)'!H162*F46</f>
        <v>39975000</v>
      </c>
      <c r="L46" s="42" t="str">
        <f>'[2]FORM 4'!D37</f>
        <v>800 personil</v>
      </c>
      <c r="M46" s="41" t="str">
        <f>[2]SEKRET!E118</f>
        <v>Pelaksanaan 1x bintek 40 peserta</v>
      </c>
      <c r="N46" s="36">
        <f>'[5]RFK 1 Dinas'!P46</f>
        <v>30169900</v>
      </c>
      <c r="O46" s="36">
        <f>[2]SEKRET!H118</f>
        <v>5650000</v>
      </c>
      <c r="P46" s="36">
        <f>[2]SEKRET!I118</f>
        <v>35819900</v>
      </c>
      <c r="Q46" s="40">
        <f>+P46/F46*100</f>
        <v>19.36210810810811</v>
      </c>
      <c r="R46" s="37">
        <f>S46/F46*100</f>
        <v>22.158108108108113</v>
      </c>
      <c r="S46" s="39">
        <f>'[4]RFK 1 Dinas'!U46</f>
        <v>40992500.000000007</v>
      </c>
      <c r="T46" s="37">
        <f>R46*G46/100</f>
        <v>2.807419430332565E-2</v>
      </c>
      <c r="U46" s="36">
        <f>V46*F46/100</f>
        <v>40992500.000000007</v>
      </c>
      <c r="V46" s="37">
        <f>[2]SEKRET!N118</f>
        <v>22.158108108108109</v>
      </c>
      <c r="W46" s="38">
        <f>V46-R46</f>
        <v>0</v>
      </c>
      <c r="X46" s="37">
        <f>W46*G46/100</f>
        <v>0</v>
      </c>
      <c r="Y46" s="36">
        <f>+W46*F46/100</f>
        <v>0</v>
      </c>
      <c r="Z46" s="35">
        <f>[2]SEKRET!T118</f>
        <v>0</v>
      </c>
      <c r="AA46" s="35" t="s">
        <v>10</v>
      </c>
      <c r="AC46" s="33">
        <f>U46-'[3]RFK-1S'!N117</f>
        <v>-70007500</v>
      </c>
      <c r="AD46" s="34">
        <f>V46-'[3]RFK-1S'!O117</f>
        <v>-37.841891891891891</v>
      </c>
      <c r="AF46" s="34">
        <f>H46-'[3]RFK-1S'!H117</f>
        <v>-37.891891891891888</v>
      </c>
      <c r="AG46" s="33">
        <f>J46-'[3]RFK-1S'!I117</f>
        <v>-71025000</v>
      </c>
    </row>
    <row r="47" spans="1:33" s="32" customFormat="1" x14ac:dyDescent="0.2">
      <c r="A47" s="49"/>
      <c r="B47" s="49"/>
      <c r="C47" s="48"/>
      <c r="D47" s="47"/>
      <c r="E47" s="46"/>
      <c r="F47" s="45"/>
      <c r="G47" s="44"/>
      <c r="H47" s="43"/>
      <c r="I47" s="43"/>
      <c r="J47" s="36"/>
      <c r="K47" s="36"/>
      <c r="L47" s="42"/>
      <c r="M47" s="41"/>
      <c r="N47" s="36"/>
      <c r="O47" s="36"/>
      <c r="P47" s="36"/>
      <c r="Q47" s="40"/>
      <c r="R47" s="37"/>
      <c r="S47" s="39"/>
      <c r="T47" s="37"/>
      <c r="U47" s="36"/>
      <c r="V47" s="37"/>
      <c r="W47" s="38"/>
      <c r="X47" s="37"/>
      <c r="Y47" s="36"/>
      <c r="Z47" s="35"/>
      <c r="AA47" s="35"/>
      <c r="AC47" s="33"/>
      <c r="AD47" s="34"/>
      <c r="AF47" s="34"/>
      <c r="AG47" s="33"/>
    </row>
    <row r="48" spans="1:33" s="55" customFormat="1" ht="38.25" x14ac:dyDescent="0.2">
      <c r="A48" s="58" t="str">
        <f>'[2]FORM 6 (Rp.)(SIMB)'!B40</f>
        <v>V</v>
      </c>
      <c r="B48" s="58" t="str">
        <f>'[2]FORM 6 (Rp.)(SIMB)'!A40</f>
        <v>1.03.1.03.02.19.</v>
      </c>
      <c r="C48" s="71" t="str">
        <f>'[2]FORM 6 (Rp.)(SIMB)'!C40</f>
        <v>Program Pengembangan dan Pengelolaan Jaringan Irigasi,  Rawa serta Jaringan Air Lainnya</v>
      </c>
      <c r="D48" s="70"/>
      <c r="E48" s="67"/>
      <c r="F48" s="69">
        <f>SUM(F49:F62)</f>
        <v>63847270000</v>
      </c>
      <c r="G48" s="68">
        <f>F48/$F$128*100</f>
        <v>43.726551533009555</v>
      </c>
      <c r="H48" s="68">
        <f>I48*100/G48</f>
        <v>6.8159324086996973</v>
      </c>
      <c r="I48" s="68">
        <f>SUM(I49:I62)</f>
        <v>2.9803721971451727</v>
      </c>
      <c r="J48" s="59">
        <f>SUM(J49:J62)</f>
        <v>3550829000</v>
      </c>
      <c r="K48" s="59">
        <f>SUM(K49:K62)</f>
        <v>4134074000</v>
      </c>
      <c r="L48" s="67"/>
      <c r="M48" s="67"/>
      <c r="N48" s="59">
        <f>SUM(N49:N62)</f>
        <v>2086761695</v>
      </c>
      <c r="O48" s="59">
        <f>SUM(O49:O62)</f>
        <v>1670860210</v>
      </c>
      <c r="P48" s="59">
        <f>SUM(P49:P62)</f>
        <v>3757621905</v>
      </c>
      <c r="Q48" s="66">
        <f>+P48/F48*100</f>
        <v>5.8853290125012396</v>
      </c>
      <c r="R48" s="65">
        <f>S48/F48*100</f>
        <v>6.8942760888601811</v>
      </c>
      <c r="S48" s="64">
        <f>'[4]RFK 1 Dinas'!U48</f>
        <v>4401807069</v>
      </c>
      <c r="T48" s="63">
        <f>SUM(T49:T62)</f>
        <v>3.0146291868234023</v>
      </c>
      <c r="U48" s="59">
        <f>SUM(U49:U62)</f>
        <v>7249804735</v>
      </c>
      <c r="V48" s="62">
        <f>U48/F48*100</f>
        <v>11.354917344155826</v>
      </c>
      <c r="W48" s="61">
        <f>Y48/F48*100</f>
        <v>4.4606412552956458</v>
      </c>
      <c r="X48" s="60">
        <f>Y48/$F$128*100</f>
        <v>1.9504845971995346</v>
      </c>
      <c r="Y48" s="59">
        <f>SUM(Y49:Y62)</f>
        <v>2847997666</v>
      </c>
      <c r="Z48" s="35"/>
      <c r="AA48" s="58"/>
      <c r="AC48" s="56"/>
      <c r="AD48" s="57"/>
      <c r="AF48" s="57"/>
      <c r="AG48" s="56"/>
    </row>
    <row r="49" spans="1:33" s="32" customFormat="1" ht="28.5" x14ac:dyDescent="0.2">
      <c r="A49" s="49">
        <f>'[2]FORM 6 (Rp.)(SIMB)'!B41</f>
        <v>26</v>
      </c>
      <c r="B49" s="49" t="str">
        <f>'[2]FORM 6 (Rp.)(SIMB)'!A41</f>
        <v>1.03.1.03.02.19.01.</v>
      </c>
      <c r="C49" s="48" t="str">
        <f>'[2]FORM 6 (Rp.)(SIMB)'!C41</f>
        <v>Kegiatan Perencanaan teknis Prasarana dan Sarana Irigasi</v>
      </c>
      <c r="D49" s="47" t="str">
        <f>'[2]FORM 6 (Rp.)(SIMB)'!D41</f>
        <v>SID</v>
      </c>
      <c r="E49" s="46"/>
      <c r="F49" s="45">
        <f>'[2]FORM 6 (Rp.)(SIMB)'!E41</f>
        <v>2000000000</v>
      </c>
      <c r="G49" s="44">
        <f>F49/$F$128*100</f>
        <v>1.3697234520132044</v>
      </c>
      <c r="H49" s="43">
        <f>'[2]FORM 8 (%)'!M41</f>
        <v>2.2999999999999998</v>
      </c>
      <c r="I49" s="43">
        <f>+H49*G49/100</f>
        <v>3.1503639396303698E-2</v>
      </c>
      <c r="J49" s="36">
        <f>(1/100)*'[2]FORM 6 (Rp.)(SIMB)'!H165*F49</f>
        <v>39250000</v>
      </c>
      <c r="K49" s="36">
        <f>(1/100)*'[2]FORM 6 (Rp.) (DINAS)'!H165*F49</f>
        <v>39250000</v>
      </c>
      <c r="L49" s="42" t="str">
        <f>'[2]FORM 4'!D40</f>
        <v>7 Laporan</v>
      </c>
      <c r="M49" s="41" t="str">
        <f>[2]PPT!E16</f>
        <v>Klarifikasi dan negosiasi</v>
      </c>
      <c r="N49" s="36">
        <f>'[5]RFK 1 Dinas'!P49</f>
        <v>21679500</v>
      </c>
      <c r="O49" s="36">
        <f>[2]PPT!H16</f>
        <v>17070000</v>
      </c>
      <c r="P49" s="36">
        <f>[2]PPT!I16</f>
        <v>38749500</v>
      </c>
      <c r="Q49" s="40">
        <f>+P49/F49*100</f>
        <v>1.9374750000000001</v>
      </c>
      <c r="R49" s="37">
        <f>S49/F49*100</f>
        <v>1.4000000000000001</v>
      </c>
      <c r="S49" s="39">
        <f>'[4]RFK 1 Dinas'!U49</f>
        <v>28000000</v>
      </c>
      <c r="T49" s="53">
        <f>R49*G49/100</f>
        <v>1.9176128328184865E-2</v>
      </c>
      <c r="U49" s="36">
        <f>V49*F49/100</f>
        <v>47000000</v>
      </c>
      <c r="V49" s="53">
        <f>[2]PPT!N16</f>
        <v>2.35</v>
      </c>
      <c r="W49" s="52">
        <f>V49-R49</f>
        <v>0.95</v>
      </c>
      <c r="X49" s="37">
        <f>W49*G49/100</f>
        <v>1.3012372794125442E-2</v>
      </c>
      <c r="Y49" s="36">
        <f>+W49*F49/100</f>
        <v>19000000</v>
      </c>
      <c r="Z49" s="35">
        <f>[2]PPT!T16</f>
        <v>0</v>
      </c>
      <c r="AA49" s="35" t="s">
        <v>10</v>
      </c>
      <c r="AC49" s="33">
        <f>U49-'[3]RFK-1S'!N14</f>
        <v>-150000</v>
      </c>
      <c r="AD49" s="34">
        <f>V49-'[3]RFK-1S'!O14</f>
        <v>5.0000000000000266E-2</v>
      </c>
      <c r="AF49" s="34">
        <f>H49-'[3]RFK-1S'!H14</f>
        <v>2.9999999999999805E-2</v>
      </c>
      <c r="AG49" s="33">
        <f>J49-'[3]RFK-1S'!I14</f>
        <v>-7285000</v>
      </c>
    </row>
    <row r="50" spans="1:33" s="32" customFormat="1" ht="28.5" x14ac:dyDescent="0.2">
      <c r="A50" s="49">
        <f>'[2]FORM 6 (Rp.)(SIMB)'!B42</f>
        <v>27</v>
      </c>
      <c r="B50" s="49" t="str">
        <f>'[2]FORM 6 (Rp.)(SIMB)'!A42</f>
        <v>1.03.1.03.02.19.02.</v>
      </c>
      <c r="C50" s="48" t="str">
        <f>'[2]FORM 6 (Rp.)(SIMB)'!C42</f>
        <v>Kegiatan Perbaikan dan Pembangunan Prasarana dan Sarana Irigasi</v>
      </c>
      <c r="D50" s="47" t="str">
        <f>'[2]FORM 6 (Rp.)(SIMB)'!D42</f>
        <v>PP-IAB</v>
      </c>
      <c r="E50" s="46"/>
      <c r="F50" s="45">
        <f>'[2]FORM 6 (Rp.)(SIMB)'!E42</f>
        <v>40739390000</v>
      </c>
      <c r="G50" s="44">
        <f>F50/$F$128*100</f>
        <v>27.900848951856112</v>
      </c>
      <c r="H50" s="43">
        <f>'[2]FORM 8 (%)'!M42</f>
        <v>1.04</v>
      </c>
      <c r="I50" s="43">
        <f>+H50*G50/100</f>
        <v>0.29016882909930358</v>
      </c>
      <c r="J50" s="36">
        <f>(1/100)*'[2]FORM 6 (Rp.)(SIMB)'!H166*F50</f>
        <v>273844000</v>
      </c>
      <c r="K50" s="36">
        <f>(1/100)*'[2]FORM 6 (Rp.) (DINAS)'!H166*F50</f>
        <v>423463000</v>
      </c>
      <c r="L50" s="42" t="str">
        <f>'[2]FORM 4'!D41</f>
        <v>33 Daerah Irigasi</v>
      </c>
      <c r="M50" s="41" t="str">
        <f>[2]IAB!E34</f>
        <v>Survey lokasi</v>
      </c>
      <c r="N50" s="36">
        <f>'[5]RFK 1 Dinas'!P50</f>
        <v>117276800</v>
      </c>
      <c r="O50" s="36">
        <f>[2]IAB!H34</f>
        <v>76464100</v>
      </c>
      <c r="P50" s="36">
        <f>[2]IAB!I34</f>
        <v>193740900</v>
      </c>
      <c r="Q50" s="40">
        <f>+P50/F50*100</f>
        <v>0.47556161248364304</v>
      </c>
      <c r="R50" s="37">
        <f>S50/F50*100</f>
        <v>5</v>
      </c>
      <c r="S50" s="39">
        <f>'[4]RFK 1 Dinas'!U50</f>
        <v>2036969500</v>
      </c>
      <c r="T50" s="37">
        <f>R50*G50/100</f>
        <v>1.3950424475928056</v>
      </c>
      <c r="U50" s="36">
        <f>V50*F50/100</f>
        <v>3055454250</v>
      </c>
      <c r="V50" s="37">
        <f>[2]IAB!N34</f>
        <v>7.5</v>
      </c>
      <c r="W50" s="38">
        <f>V50-R50</f>
        <v>2.5</v>
      </c>
      <c r="X50" s="37">
        <f>W50*G50/100</f>
        <v>0.6975212237964028</v>
      </c>
      <c r="Y50" s="36">
        <f>+W50*F50/100</f>
        <v>1018484750</v>
      </c>
      <c r="Z50" s="50">
        <f>[2]IAB!T34</f>
        <v>0</v>
      </c>
      <c r="AA50" s="35" t="s">
        <v>10</v>
      </c>
      <c r="AC50" s="33">
        <f>U50-'[3]RFK-1S'!N15</f>
        <v>2796222525</v>
      </c>
      <c r="AD50" s="34">
        <f>V50-'[3]RFK-1S'!O15</f>
        <v>6.75</v>
      </c>
      <c r="AF50" s="34">
        <f>H50-'[3]RFK-1S'!H15</f>
        <v>0.44000000000000006</v>
      </c>
      <c r="AG50" s="33">
        <f>J50-'[3]RFK-1S'!I15</f>
        <v>66458620</v>
      </c>
    </row>
    <row r="51" spans="1:33" s="32" customFormat="1" ht="78.75" x14ac:dyDescent="0.2">
      <c r="A51" s="49">
        <f>'[2]FORM 6 (Rp.)(SIMB)'!B43</f>
        <v>28</v>
      </c>
      <c r="B51" s="49" t="str">
        <f>'[2]FORM 6 (Rp.)(SIMB)'!A43</f>
        <v>1.03.1.03.02.19.03.</v>
      </c>
      <c r="C51" s="48" t="str">
        <f>'[2]FORM 6 (Rp.)(SIMB)'!C43</f>
        <v>Kegiatan Pembinaan, Pemantauan &amp; Evaluasi Kinerja dan Kondisi Prasarana dan Sarana Irigasi</v>
      </c>
      <c r="D51" s="47" t="str">
        <f>'[2]FORM 6 (Rp.)(SIMB)'!D43</f>
        <v>OP-IAB</v>
      </c>
      <c r="E51" s="46"/>
      <c r="F51" s="45">
        <f>'[2]FORM 6 (Rp.)(SIMB)'!E43</f>
        <v>300000000</v>
      </c>
      <c r="G51" s="44">
        <f>F51/$F$128*100</f>
        <v>0.20545851780198066</v>
      </c>
      <c r="H51" s="43">
        <f>'[2]FORM 8 (%)'!M43</f>
        <v>22.47</v>
      </c>
      <c r="I51" s="43">
        <f>+H51*G51/100</f>
        <v>4.6166528950105049E-2</v>
      </c>
      <c r="J51" s="36">
        <f>(1/100)*'[2]FORM 6 (Rp.)(SIMB)'!H167*F51</f>
        <v>61039000</v>
      </c>
      <c r="K51" s="36">
        <f>(1/100)*'[2]FORM 6 (Rp.) (DINAS)'!H167*F51</f>
        <v>67400000</v>
      </c>
      <c r="L51" s="42" t="str">
        <f>'[2]FORM 4'!D42</f>
        <v>5 Dokumen</v>
      </c>
      <c r="M51" s="41" t="str">
        <f>[2]IAB!E16</f>
        <v>Rapat pembinaan OP Irigasi di 6 BPSDA, data ketersediaan air 3 bln, Data kondisi fisik jaringan irigasi &amp; kinerja sistem irigasi 2013 serta AKNPI 2014</v>
      </c>
      <c r="N51" s="36">
        <f>'[5]RFK 1 Dinas'!P51</f>
        <v>38800700</v>
      </c>
      <c r="O51" s="36">
        <f>[2]IAB!H16</f>
        <v>24766800</v>
      </c>
      <c r="P51" s="36">
        <f>[2]IAB!I16</f>
        <v>63567500</v>
      </c>
      <c r="Q51" s="40">
        <f>+P51/F51*100</f>
        <v>21.189166666666669</v>
      </c>
      <c r="R51" s="37">
        <f>S51/F51*100</f>
        <v>13.669999999999998</v>
      </c>
      <c r="S51" s="39">
        <f>'[4]RFK 1 Dinas'!U51</f>
        <v>41010000</v>
      </c>
      <c r="T51" s="37">
        <f>R51*G51/100</f>
        <v>2.8086179383530752E-2</v>
      </c>
      <c r="U51" s="36">
        <f>V51*F51/100</f>
        <v>68040000</v>
      </c>
      <c r="V51" s="37">
        <f>[2]IAB!N16</f>
        <v>22.68</v>
      </c>
      <c r="W51" s="38">
        <f>V51-R51</f>
        <v>9.0100000000000016</v>
      </c>
      <c r="X51" s="37">
        <f>W51*G51/100</f>
        <v>1.851181245395846E-2</v>
      </c>
      <c r="Y51" s="36">
        <f>+W51*F51/100</f>
        <v>27030000.000000004</v>
      </c>
      <c r="Z51" s="35">
        <f>[2]IAB!T16</f>
        <v>0</v>
      </c>
      <c r="AA51" s="35" t="s">
        <v>10</v>
      </c>
      <c r="AC51" s="33">
        <f>U51-'[3]RFK-1S'!N16</f>
        <v>28297300</v>
      </c>
      <c r="AD51" s="34">
        <f>V51-'[3]RFK-1S'!O16</f>
        <v>9.43</v>
      </c>
      <c r="AF51" s="34">
        <f>H51-'[3]RFK-1S'!H16</f>
        <v>10.889999999999999</v>
      </c>
      <c r="AG51" s="33">
        <f>J51-'[3]RFK-1S'!I16</f>
        <v>26299000</v>
      </c>
    </row>
    <row r="52" spans="1:33" s="32" customFormat="1" ht="28.5" x14ac:dyDescent="0.2">
      <c r="A52" s="49">
        <f>'[2]FORM 6 (Rp.)(SIMB)'!B44</f>
        <v>29</v>
      </c>
      <c r="B52" s="49" t="str">
        <f>'[2]FORM 6 (Rp.)(SIMB)'!A44</f>
        <v>1.03.1.03.02.19.05.</v>
      </c>
      <c r="C52" s="48" t="str">
        <f>'[2]FORM 6 (Rp.)(SIMB)'!C44</f>
        <v>Kegiatan Pendampingan Bantuan/ Pinjaman Luar Negeri</v>
      </c>
      <c r="D52" s="47" t="str">
        <f>'[2]FORM 6 (Rp.)(SIMB)'!D44</f>
        <v>PK SWP</v>
      </c>
      <c r="E52" s="46"/>
      <c r="F52" s="45">
        <f>'[2]FORM 6 (Rp.)(SIMB)'!E44</f>
        <v>690000000</v>
      </c>
      <c r="G52" s="44">
        <f>F52/$F$128*100</f>
        <v>0.47255459094455554</v>
      </c>
      <c r="H52" s="43">
        <f>'[2]FORM 8 (%)'!M44</f>
        <v>8</v>
      </c>
      <c r="I52" s="43">
        <f>+H52*G52/100</f>
        <v>3.7804367275564445E-2</v>
      </c>
      <c r="J52" s="36">
        <f>(1/100)*'[2]FORM 6 (Rp.)(SIMB)'!H168*F52</f>
        <v>78950000.000000015</v>
      </c>
      <c r="K52" s="36">
        <f>(1/100)*'[2]FORM 6 (Rp.) (DINAS)'!H168*F52</f>
        <v>48300000.000000007</v>
      </c>
      <c r="L52" s="42" t="str">
        <f>'[2]FORM 4'!D43</f>
        <v>1 Dinas</v>
      </c>
      <c r="M52" s="41" t="str">
        <f>[2]SWP!E26</f>
        <v>???</v>
      </c>
      <c r="N52" s="36">
        <f>'[5]RFK 1 Dinas'!P52</f>
        <v>49599180</v>
      </c>
      <c r="O52" s="36">
        <f>[2]SWP!H26</f>
        <v>18936870</v>
      </c>
      <c r="P52" s="36">
        <f>[2]SWP!I26</f>
        <v>68536050</v>
      </c>
      <c r="Q52" s="40">
        <f>+P52/F52*100</f>
        <v>9.9327608695652181</v>
      </c>
      <c r="R52" s="37">
        <f>S52/F52*100</f>
        <v>7.19</v>
      </c>
      <c r="S52" s="39">
        <f>'[4]RFK 1 Dinas'!U52</f>
        <v>49611000</v>
      </c>
      <c r="T52" s="37">
        <f>R52*G52/100</f>
        <v>3.3976675088913548E-2</v>
      </c>
      <c r="U52" s="36">
        <f>V52*F52/100</f>
        <v>68517000</v>
      </c>
      <c r="V52" s="37">
        <f>[2]SWP!N26</f>
        <v>9.93</v>
      </c>
      <c r="W52" s="38">
        <f>V52-R52</f>
        <v>2.7399999999999993</v>
      </c>
      <c r="X52" s="37">
        <f>W52*G52/100</f>
        <v>1.294799579188082E-2</v>
      </c>
      <c r="Y52" s="36">
        <f>+W52*F52/100</f>
        <v>18905999.999999996</v>
      </c>
      <c r="Z52" s="35">
        <f>[2]SWP!T26</f>
        <v>0</v>
      </c>
      <c r="AA52" s="35" t="s">
        <v>10</v>
      </c>
      <c r="AC52" s="33">
        <f>U52-'[3]RFK-1S'!N17</f>
        <v>-26483000</v>
      </c>
      <c r="AD52" s="34">
        <f>V52-'[3]RFK-1S'!O17</f>
        <v>4.93</v>
      </c>
      <c r="AF52" s="34">
        <f>H52-'[3]RFK-1S'!H17</f>
        <v>3</v>
      </c>
      <c r="AG52" s="33">
        <f>J52-'[3]RFK-1S'!I17</f>
        <v>-16049999.999999985</v>
      </c>
    </row>
    <row r="53" spans="1:33" s="32" customFormat="1" ht="67.5" x14ac:dyDescent="0.2">
      <c r="A53" s="49">
        <f>'[2]FORM 6 (Rp.)(SIMB)'!B45</f>
        <v>30</v>
      </c>
      <c r="B53" s="49" t="str">
        <f>'[2]FORM 6 (Rp.)(SIMB)'!A45</f>
        <v>1.03.1.03.02.19.06.</v>
      </c>
      <c r="C53" s="48" t="str">
        <f>'[2]FORM 6 (Rp.)(SIMB)'!C45</f>
        <v>Kegiatan Kerjasama dalam Pengelolaan SDA</v>
      </c>
      <c r="D53" s="47" t="str">
        <f>'[2]FORM 6 (Rp.)(SIMB)'!D45</f>
        <v>KMM</v>
      </c>
      <c r="E53" s="46"/>
      <c r="F53" s="45">
        <f>'[2]FORM 6 (Rp.)(SIMB)'!E45</f>
        <v>720000000</v>
      </c>
      <c r="G53" s="44">
        <f>F53/$F$128*100</f>
        <v>0.49310044272475362</v>
      </c>
      <c r="H53" s="43">
        <f>'[2]FORM 8 (%)'!M45</f>
        <v>8.58</v>
      </c>
      <c r="I53" s="43">
        <f>+H53*G53/100</f>
        <v>4.2308017985783861E-2</v>
      </c>
      <c r="J53" s="36">
        <f>(1/100)*'[2]FORM 6 (Rp.)(SIMB)'!H169*F53</f>
        <v>61525000.000000007</v>
      </c>
      <c r="K53" s="36">
        <f>(1/100)*'[2]FORM 6 (Rp.) (DINAS)'!H169*F53</f>
        <v>61525000.000000007</v>
      </c>
      <c r="L53" s="42" t="str">
        <f>'[2]FORM 4'!D44</f>
        <v>4 buletin dewan SDA, 7 lap</v>
      </c>
      <c r="M53" s="41" t="str">
        <f>[2]KSP!E16</f>
        <v>-2x rapat persiapan sidang D.SDA
-3x rapat persiapan Pansus D.SDA
-12x rapat  persiapan pembinaan OP</v>
      </c>
      <c r="N53" s="36">
        <f>'[5]RFK 1 Dinas'!P53</f>
        <v>46369000</v>
      </c>
      <c r="O53" s="36">
        <f>[2]KSP!H16</f>
        <v>33131000</v>
      </c>
      <c r="P53" s="36">
        <f>[2]KSP!I16</f>
        <v>79500000</v>
      </c>
      <c r="Q53" s="40">
        <f>+P53/F53*100</f>
        <v>11.041666666666666</v>
      </c>
      <c r="R53" s="37">
        <f>S53/F53*100</f>
        <v>3.5000000000000004</v>
      </c>
      <c r="S53" s="39">
        <f>'[4]RFK 1 Dinas'!U53</f>
        <v>25200000</v>
      </c>
      <c r="T53" s="37">
        <f>R53*G53/100</f>
        <v>1.7258515495366378E-2</v>
      </c>
      <c r="U53" s="36">
        <f>V53*F53/100</f>
        <v>88200000</v>
      </c>
      <c r="V53" s="37">
        <f>[2]KSP!N16</f>
        <v>12.25</v>
      </c>
      <c r="W53" s="38">
        <f>V53-R53</f>
        <v>8.75</v>
      </c>
      <c r="X53" s="37">
        <f>W53*G53/100</f>
        <v>4.3146288738415944E-2</v>
      </c>
      <c r="Y53" s="36">
        <f>+W53*F53/100</f>
        <v>63000000</v>
      </c>
      <c r="Z53" s="35">
        <f>[2]KSP!T16</f>
        <v>0</v>
      </c>
      <c r="AA53" s="35" t="s">
        <v>10</v>
      </c>
      <c r="AC53" s="33">
        <f>U53-'[3]RFK-1S'!N18</f>
        <v>-19800000</v>
      </c>
      <c r="AD53" s="34">
        <f>V53-'[3]RFK-1S'!O18</f>
        <v>-2.75</v>
      </c>
      <c r="AF53" s="34">
        <f>H53-'[3]RFK-1S'!H18</f>
        <v>-6.0399999999999991</v>
      </c>
      <c r="AG53" s="33">
        <f>J53-'[3]RFK-1S'!I18</f>
        <v>-43738999.999999993</v>
      </c>
    </row>
    <row r="54" spans="1:33" s="32" customFormat="1" ht="33.75" x14ac:dyDescent="0.2">
      <c r="A54" s="49">
        <f>'[2]FORM 6 (Rp.)(SIMB)'!B46</f>
        <v>31</v>
      </c>
      <c r="B54" s="49" t="str">
        <f>'[2]FORM 6 (Rp.)(SIMB)'!A46</f>
        <v>1.03.1.03.02.19.07.</v>
      </c>
      <c r="C54" s="48" t="str">
        <f>'[2]FORM 6 (Rp.)(SIMB)'!C46</f>
        <v>Kegiatan Penyusunan Program dan Anggaran Pengelolaan SDA</v>
      </c>
      <c r="D54" s="47" t="str">
        <f>'[2]FORM 6 (Rp.)(SIMB)'!D46</f>
        <v>Program</v>
      </c>
      <c r="E54" s="46"/>
      <c r="F54" s="45">
        <f>'[2]FORM 6 (Rp.)(SIMB)'!E46</f>
        <v>450000000</v>
      </c>
      <c r="G54" s="44">
        <f>F54/$F$128*100</f>
        <v>0.30818777670297098</v>
      </c>
      <c r="H54" s="43">
        <f>'[2]FORM 8 (%)'!M46</f>
        <v>27.966666666666669</v>
      </c>
      <c r="I54" s="43">
        <f>+H54*G54/100</f>
        <v>8.6189848217930895E-2</v>
      </c>
      <c r="J54" s="36">
        <f>(1/100)*'[2]FORM 6 (Rp.)(SIMB)'!H170*F54</f>
        <v>123600000</v>
      </c>
      <c r="K54" s="36">
        <f>(1/100)*'[2]FORM 6 (Rp.) (DINAS)'!H170*F54</f>
        <v>123600000</v>
      </c>
      <c r="L54" s="42" t="str">
        <f>'[2]FORM 4'!D45</f>
        <v>3 dokumen</v>
      </c>
      <c r="M54" s="41" t="str">
        <f>[2]SEKRET!E16</f>
        <v>Draft Renja 2014, persiapan forum SKPD, RKA, DPA, DPPA</v>
      </c>
      <c r="N54" s="36">
        <f>'[5]RFK 1 Dinas'!P54</f>
        <v>58302300</v>
      </c>
      <c r="O54" s="36">
        <f>[2]SEKRET!H16</f>
        <v>34225500</v>
      </c>
      <c r="P54" s="36">
        <f>[2]SEKRET!I16</f>
        <v>92527800</v>
      </c>
      <c r="Q54" s="40">
        <f>+P54/F54*100</f>
        <v>20.561733333333336</v>
      </c>
      <c r="R54" s="37">
        <f>S54/F54*100</f>
        <v>18.038888888888891</v>
      </c>
      <c r="S54" s="39">
        <f>'[4]RFK 1 Dinas'!U54</f>
        <v>81175000.000000015</v>
      </c>
      <c r="T54" s="37">
        <f>R54*G54/100</f>
        <v>5.559365060858594E-2</v>
      </c>
      <c r="U54" s="36">
        <f>V54*F54/100</f>
        <v>126075000.00000001</v>
      </c>
      <c r="V54" s="37">
        <f>[2]SEKRET!N16</f>
        <v>28.016666666666669</v>
      </c>
      <c r="W54" s="38">
        <f>V54-R54</f>
        <v>9.9777777777777779</v>
      </c>
      <c r="X54" s="37">
        <f>W54*G54/100</f>
        <v>3.0750291497696439E-2</v>
      </c>
      <c r="Y54" s="36">
        <f>+W54*F54/100</f>
        <v>44900000</v>
      </c>
      <c r="Z54" s="35">
        <f>[2]SEKRET!T16</f>
        <v>0</v>
      </c>
      <c r="AA54" s="35" t="s">
        <v>10</v>
      </c>
      <c r="AC54" s="33">
        <f>U54-'[3]RFK-1S'!N19</f>
        <v>-37124999.999999985</v>
      </c>
      <c r="AD54" s="34">
        <f>V54-'[3]RFK-1S'!O19</f>
        <v>-5.9833333333333307</v>
      </c>
      <c r="AF54" s="34">
        <f>H54-'[3]RFK-1S'!H19</f>
        <v>-5.0333333333333314</v>
      </c>
      <c r="AG54" s="33">
        <f>J54-'[3]RFK-1S'!I19</f>
        <v>-34800000</v>
      </c>
    </row>
    <row r="55" spans="1:33" s="32" customFormat="1" ht="45" x14ac:dyDescent="0.2">
      <c r="A55" s="49">
        <f>'[2]FORM 6 (Rp.)(SIMB)'!B47</f>
        <v>32</v>
      </c>
      <c r="B55" s="49" t="str">
        <f>'[2]FORM 6 (Rp.)(SIMB)'!A47</f>
        <v>1.03.1.03.02.19.08.</v>
      </c>
      <c r="C55" s="48" t="str">
        <f>'[2]FORM 6 (Rp.)(SIMB)'!C47</f>
        <v>Kegiatan Pemantauan, Evaluasi dan Pelaporan Kinerja Pengelolaan SDA</v>
      </c>
      <c r="D55" s="47" t="str">
        <f>'[2]FORM 6 (Rp.)(SIMB)'!D47</f>
        <v>Program</v>
      </c>
      <c r="E55" s="46"/>
      <c r="F55" s="45">
        <f>'[2]FORM 6 (Rp.)(SIMB)'!E47</f>
        <v>550000000</v>
      </c>
      <c r="G55" s="44">
        <f>F55/$F$128*100</f>
        <v>0.37667394930363124</v>
      </c>
      <c r="H55" s="43">
        <f>'[2]FORM 8 (%)'!M47</f>
        <v>26.392545454545456</v>
      </c>
      <c r="I55" s="43">
        <f>+H55*G55/100</f>
        <v>9.9413843285392378E-2</v>
      </c>
      <c r="J55" s="36">
        <f>(1/100)*'[2]FORM 6 (Rp.)(SIMB)'!H171*F55</f>
        <v>142409000</v>
      </c>
      <c r="K55" s="36">
        <f>(1/100)*'[2]FORM 6 (Rp.) (DINAS)'!H171*F55</f>
        <v>142409000</v>
      </c>
      <c r="L55" s="42" t="str">
        <f>'[2]FORM 4'!D46</f>
        <v>4 Laporan</v>
      </c>
      <c r="M55" s="41" t="str">
        <f>[2]SEKRET!E20</f>
        <v>RKO-2013, LKPJ, LPPD, Lakip (2012), Lap Bulanan, Lap Tri Wulan</v>
      </c>
      <c r="N55" s="36">
        <f>'[5]RFK 1 Dinas'!P55</f>
        <v>69285450</v>
      </c>
      <c r="O55" s="36">
        <f>[2]SEKRET!H20</f>
        <v>42562850</v>
      </c>
      <c r="P55" s="36">
        <f>[2]SEKRET!I20</f>
        <v>111848300</v>
      </c>
      <c r="Q55" s="40">
        <f>+P55/F55*100</f>
        <v>20.336054545454544</v>
      </c>
      <c r="R55" s="37">
        <f>S55/F55*100</f>
        <v>17.058545454545452</v>
      </c>
      <c r="S55" s="39">
        <f>'[4]RFK 1 Dinas'!U55</f>
        <v>93822000</v>
      </c>
      <c r="T55" s="37">
        <f>R55*G55/100</f>
        <v>6.4255096857391433E-2</v>
      </c>
      <c r="U55" s="36">
        <f>V55*F55/100</f>
        <v>145434000.00000003</v>
      </c>
      <c r="V55" s="37">
        <f>[2]SEKRET!N20</f>
        <v>26.442545454545456</v>
      </c>
      <c r="W55" s="38">
        <f>V55-R55</f>
        <v>9.3840000000000039</v>
      </c>
      <c r="X55" s="37">
        <f>W55*G55/100</f>
        <v>3.5347083402652774E-2</v>
      </c>
      <c r="Y55" s="36">
        <f>+W55*F55/100</f>
        <v>51612000.000000022</v>
      </c>
      <c r="Z55" s="35">
        <f>[2]SEKRET!T20</f>
        <v>0</v>
      </c>
      <c r="AA55" s="35" t="s">
        <v>10</v>
      </c>
      <c r="AC55" s="33">
        <f>U55-'[3]RFK-1S'!N20</f>
        <v>21684000.00000003</v>
      </c>
      <c r="AD55" s="34">
        <f>V55-'[3]RFK-1S'!O20</f>
        <v>3.9425454545454564</v>
      </c>
      <c r="AF55" s="34">
        <f>H55-'[3]RFK-1S'!H20</f>
        <v>4.3925454545454556</v>
      </c>
      <c r="AG55" s="33">
        <f>J55-'[3]RFK-1S'!I20</f>
        <v>21409000</v>
      </c>
    </row>
    <row r="56" spans="1:33" s="32" customFormat="1" ht="33.75" x14ac:dyDescent="0.2">
      <c r="A56" s="49">
        <f>'[2]FORM 6 (Rp.)(SIMB)'!B48</f>
        <v>33</v>
      </c>
      <c r="B56" s="49" t="str">
        <f>'[2]FORM 6 (Rp.)(SIMB)'!A48</f>
        <v>1.03.1.03.02.19.09.</v>
      </c>
      <c r="C56" s="48" t="str">
        <f>'[2]FORM 6 (Rp.)(SIMB)'!C48</f>
        <v>Kegiatan Pemeliharaan Prasarana dan Sarana Irigasi Balai PSDA Pemali Comal</v>
      </c>
      <c r="D56" s="47" t="str">
        <f>'[2]FORM 6 (Rp.)(SIMB)'!D48</f>
        <v>OP-PC</v>
      </c>
      <c r="E56" s="46"/>
      <c r="F56" s="45">
        <f>'[2]FORM 6 (Rp.)(SIMB)'!E48</f>
        <v>3329870000</v>
      </c>
      <c r="G56" s="44">
        <f>F56/$F$128*100</f>
        <v>2.2805005155776046</v>
      </c>
      <c r="H56" s="43">
        <f>'[2]FORM 8 (%)'!M48</f>
        <v>31.06</v>
      </c>
      <c r="I56" s="43">
        <f>+H56*G56/100</f>
        <v>0.70832346013840397</v>
      </c>
      <c r="J56" s="36">
        <f>(1/100)*'[2]FORM 6 (Rp.)(SIMB)'!H172*F56</f>
        <v>548159000</v>
      </c>
      <c r="K56" s="36">
        <f>(1/100)*'[2]FORM 6 (Rp.) (DINAS)'!H172*F56</f>
        <v>845358999.99999988</v>
      </c>
      <c r="L56" s="42" t="str">
        <f>'[2]FORM 4'!D47</f>
        <v>15 DI</v>
      </c>
      <c r="M56" s="89" t="str">
        <f>[2]PC!E15</f>
        <v>7 Keg Pengukuran lapangan dan 2 keg rapat identifikasi  irigasi</v>
      </c>
      <c r="N56" s="36">
        <f>'[5]RFK 1 Dinas'!P56</f>
        <v>453460800</v>
      </c>
      <c r="O56" s="36">
        <f>[2]PC!H15</f>
        <v>459615000</v>
      </c>
      <c r="P56" s="36">
        <f>[2]PC!I15</f>
        <v>913075800</v>
      </c>
      <c r="Q56" s="40">
        <f>+P56/F56*100</f>
        <v>27.420764173976764</v>
      </c>
      <c r="R56" s="37">
        <f>S56/F56*100</f>
        <v>19.5</v>
      </c>
      <c r="S56" s="39">
        <f>'[4]RFK 1 Dinas'!U56</f>
        <v>649324650</v>
      </c>
      <c r="T56" s="37">
        <f>R56*G56/100</f>
        <v>0.44469760053763285</v>
      </c>
      <c r="U56" s="36">
        <f>V56*F56/100</f>
        <v>1107181775</v>
      </c>
      <c r="V56" s="37">
        <f>[2]PC!N15</f>
        <v>33.25</v>
      </c>
      <c r="W56" s="38">
        <f>V56-R56</f>
        <v>13.75</v>
      </c>
      <c r="X56" s="37">
        <f>W56*G56/100</f>
        <v>0.31356882089192062</v>
      </c>
      <c r="Y56" s="36">
        <f>+W56*F56/100</f>
        <v>457857125</v>
      </c>
      <c r="Z56" s="35">
        <f>[2]PC!T15</f>
        <v>0</v>
      </c>
      <c r="AA56" s="35" t="s">
        <v>10</v>
      </c>
      <c r="AC56" s="33">
        <f>U56-'[3]RFK-1S'!N21</f>
        <v>371662325</v>
      </c>
      <c r="AD56" s="34">
        <f>V56-'[3]RFK-1S'!O21</f>
        <v>9.75</v>
      </c>
      <c r="AF56" s="34">
        <f>H56-'[3]RFK-1S'!H21</f>
        <v>11.489999999999998</v>
      </c>
      <c r="AG56" s="33">
        <f>J56-'[3]RFK-1S'!I21</f>
        <v>-64356559</v>
      </c>
    </row>
    <row r="57" spans="1:33" s="32" customFormat="1" ht="78.75" x14ac:dyDescent="0.2">
      <c r="A57" s="49">
        <f>'[2]FORM 6 (Rp.)(SIMB)'!B49</f>
        <v>34</v>
      </c>
      <c r="B57" s="49" t="str">
        <f>'[2]FORM 6 (Rp.)(SIMB)'!A49</f>
        <v>1.03.1.03.02.19.10.</v>
      </c>
      <c r="C57" s="48" t="str">
        <f>'[2]FORM 6 (Rp.)(SIMB)'!C49</f>
        <v>Kegiatan Pemeliharaan Prasarana dan Sarana Irigasi Balai PSDA Jragung Tuntang</v>
      </c>
      <c r="D57" s="47" t="str">
        <f>'[2]FORM 6 (Rp.)(SIMB)'!D49</f>
        <v>OP-JT</v>
      </c>
      <c r="E57" s="46"/>
      <c r="F57" s="45">
        <f>'[2]FORM 6 (Rp.)(SIMB)'!E49</f>
        <v>3190600000</v>
      </c>
      <c r="G57" s="44">
        <f>F57/$F$128*100</f>
        <v>2.1851198229966653</v>
      </c>
      <c r="H57" s="43">
        <f>'[2]FORM 8 (%)'!M49</f>
        <v>17.5</v>
      </c>
      <c r="I57" s="43">
        <f>+H57*G57/100</f>
        <v>0.38239596902441642</v>
      </c>
      <c r="J57" s="36">
        <f>(1/100)*'[2]FORM 6 (Rp.)(SIMB)'!H173*F57</f>
        <v>558430000</v>
      </c>
      <c r="K57" s="36">
        <f>(1/100)*'[2]FORM 6 (Rp.) (DINAS)'!H173*F57</f>
        <v>558430000</v>
      </c>
      <c r="L57" s="42" t="str">
        <f>'[2]FORM 4'!D48</f>
        <v>15 DI</v>
      </c>
      <c r="M57" s="89" t="str">
        <f>[2]JT!E15</f>
        <v>Survey lap rpt koord. &amp; sinkron dgn TA 2013 dgn Kab.
2 keg alokasi air
1 keg TK-PSDA
1 pembersihan enceng gondok DI Pelayaran</v>
      </c>
      <c r="N57" s="36">
        <f>'[5]RFK 1 Dinas'!P57</f>
        <v>318413900</v>
      </c>
      <c r="O57" s="36">
        <f>[2]JT!H15</f>
        <v>257008500</v>
      </c>
      <c r="P57" s="36">
        <f>[2]JT!I15</f>
        <v>575422400</v>
      </c>
      <c r="Q57" s="40">
        <f>+P57/F57*100</f>
        <v>18.034927599824485</v>
      </c>
      <c r="R57" s="37">
        <f>S57/F57*100</f>
        <v>9.98</v>
      </c>
      <c r="S57" s="39">
        <f>'[4]RFK 1 Dinas'!U57</f>
        <v>318421880</v>
      </c>
      <c r="T57" s="37">
        <f>R57*G57/100</f>
        <v>0.21807495833506721</v>
      </c>
      <c r="U57" s="36">
        <f>V57*F57/100</f>
        <v>575265180</v>
      </c>
      <c r="V57" s="37">
        <f>[2]JT!N15</f>
        <v>18.03</v>
      </c>
      <c r="W57" s="38">
        <f>V57-R57</f>
        <v>8.0500000000000007</v>
      </c>
      <c r="X57" s="37">
        <f>W57*G57/100</f>
        <v>0.17590214575123156</v>
      </c>
      <c r="Y57" s="36">
        <f>+W57*F57/100</f>
        <v>256843300.00000003</v>
      </c>
      <c r="Z57" s="35">
        <f>[2]JT!T15</f>
        <v>0</v>
      </c>
      <c r="AA57" s="35" t="s">
        <v>10</v>
      </c>
      <c r="AC57" s="33">
        <f>U57-'[3]RFK-1S'!N22</f>
        <v>-26628620</v>
      </c>
      <c r="AD57" s="34">
        <f>V57-'[3]RFK-1S'!O22</f>
        <v>-2.0999999999999979</v>
      </c>
      <c r="AF57" s="34">
        <f>H57-'[3]RFK-1S'!H22</f>
        <v>-1.379999999999999</v>
      </c>
      <c r="AG57" s="33">
        <f>J57-'[3]RFK-1S'!I22</f>
        <v>-6195280</v>
      </c>
    </row>
    <row r="58" spans="1:33" s="32" customFormat="1" ht="67.5" x14ac:dyDescent="0.2">
      <c r="A58" s="49">
        <f>'[2]FORM 6 (Rp.)(SIMB)'!B50</f>
        <v>35</v>
      </c>
      <c r="B58" s="49" t="str">
        <f>'[2]FORM 6 (Rp.)(SIMB)'!A50</f>
        <v>1.03.1.03.02.19.11.</v>
      </c>
      <c r="C58" s="48" t="str">
        <f>'[2]FORM 6 (Rp.)(SIMB)'!C50</f>
        <v>Kegiatan Pemeliharaan Prasarana dan Sarana Irigasi Balai PSDA Seluna</v>
      </c>
      <c r="D58" s="47" t="str">
        <f>'[2]FORM 6 (Rp.)(SIMB)'!D50</f>
        <v>OP-SLN</v>
      </c>
      <c r="E58" s="46"/>
      <c r="F58" s="45">
        <f>'[2]FORM 6 (Rp.)(SIMB)'!E50</f>
        <v>2480070000</v>
      </c>
      <c r="G58" s="44">
        <f>F58/$F$128*100</f>
        <v>1.6985050208171939</v>
      </c>
      <c r="H58" s="43">
        <f>'[2]FORM 8 (%)'!M50</f>
        <v>13.6</v>
      </c>
      <c r="I58" s="43">
        <f>+H58*G58/100</f>
        <v>0.23099668283113836</v>
      </c>
      <c r="J58" s="36">
        <f>(1/100)*'[2]FORM 6 (Rp.)(SIMB)'!H174*F58</f>
        <v>337297000</v>
      </c>
      <c r="K58" s="36">
        <f>(1/100)*'[2]FORM 6 (Rp.) (DINAS)'!H174*F58</f>
        <v>337296000</v>
      </c>
      <c r="L58" s="42" t="str">
        <f>'[2]FORM 4'!D49</f>
        <v>9 DI</v>
      </c>
      <c r="M58" s="88" t="str">
        <f>[2]SLN!E15</f>
        <v>Survey kontraktual 1 Lok, survey pek sw 4 Lok
Rapat Koordinasi / Sinkronisasi Rencana  TA 2013</v>
      </c>
      <c r="N58" s="36">
        <f>'[5]RFK 1 Dinas'!P58</f>
        <v>134236115</v>
      </c>
      <c r="O58" s="36">
        <f>[2]SLN!H15</f>
        <v>230306890</v>
      </c>
      <c r="P58" s="36">
        <f>[2]SLN!I15</f>
        <v>364543005</v>
      </c>
      <c r="Q58" s="40">
        <f>+P58/F58*100</f>
        <v>14.698899829440299</v>
      </c>
      <c r="R58" s="37">
        <f>S58/F58*100</f>
        <v>9</v>
      </c>
      <c r="S58" s="39">
        <f>'[4]RFK 1 Dinas'!U58</f>
        <v>223206300</v>
      </c>
      <c r="T58" s="37">
        <f>R58*G58/100</f>
        <v>0.15286545187354744</v>
      </c>
      <c r="U58" s="36">
        <f>V58*F58/100</f>
        <v>471213300</v>
      </c>
      <c r="V58" s="37">
        <f>[2]SLN!N15</f>
        <v>19</v>
      </c>
      <c r="W58" s="38">
        <f>V58-R58</f>
        <v>10</v>
      </c>
      <c r="X58" s="37">
        <f>W58*G58/100</f>
        <v>0.16985050208171937</v>
      </c>
      <c r="Y58" s="36">
        <f>+W58*F58/100</f>
        <v>248007000</v>
      </c>
      <c r="Z58" s="35">
        <f>[2]SLN!T15</f>
        <v>0</v>
      </c>
      <c r="AA58" s="35" t="s">
        <v>10</v>
      </c>
      <c r="AC58" s="33">
        <f>U58-'[3]RFK-1S'!N23</f>
        <v>49105386</v>
      </c>
      <c r="AD58" s="34">
        <f>V58-'[3]RFK-1S'!O23</f>
        <v>1.9800000000000004</v>
      </c>
      <c r="AF58" s="34">
        <f>H58-'[3]RFK-1S'!H23</f>
        <v>2.9000000000000004</v>
      </c>
      <c r="AG58" s="33">
        <f>J58-'[3]RFK-1S'!I23</f>
        <v>71929510</v>
      </c>
    </row>
    <row r="59" spans="1:33" s="32" customFormat="1" ht="56.25" x14ac:dyDescent="0.2">
      <c r="A59" s="49">
        <f>'[2]FORM 6 (Rp.)(SIMB)'!B51</f>
        <v>36</v>
      </c>
      <c r="B59" s="49" t="str">
        <f>'[2]FORM 6 (Rp.)(SIMB)'!A51</f>
        <v>1.03.1.03.02.19.12.</v>
      </c>
      <c r="C59" s="48" t="str">
        <f>'[2]FORM 6 (Rp.)(SIMB)'!C51</f>
        <v>Kegiatan Pemeliharaan Prasarana dan Sarana Irigasi Balai PSDA Bengawan Solo</v>
      </c>
      <c r="D59" s="47" t="str">
        <f>'[2]FORM 6 (Rp.)(SIMB)'!D51</f>
        <v>OP-BS</v>
      </c>
      <c r="E59" s="46"/>
      <c r="F59" s="45">
        <f>'[2]FORM 6 (Rp.)(SIMB)'!E51</f>
        <v>4489130000</v>
      </c>
      <c r="G59" s="44">
        <f>F59/$F$128*100</f>
        <v>3.0744333200680183</v>
      </c>
      <c r="H59" s="43">
        <f>'[2]FORM 8 (%)'!M51</f>
        <v>18.84</v>
      </c>
      <c r="I59" s="43">
        <f>+H59*G59/100</f>
        <v>0.57922323750081461</v>
      </c>
      <c r="J59" s="36">
        <f>(1/100)*'[2]FORM 6 (Rp.)(SIMB)'!H175*F59</f>
        <v>670040000.00000012</v>
      </c>
      <c r="K59" s="36">
        <f>(1/100)*'[2]FORM 6 (Rp.) (DINAS)'!H175*F59</f>
        <v>845077000.00000012</v>
      </c>
      <c r="L59" s="42" t="str">
        <f>'[2]FORM 4'!D50</f>
        <v>48 DI</v>
      </c>
      <c r="M59" s="41" t="str">
        <f>[2]BS!E15</f>
        <v xml:space="preserve">Pengumpulan data alokasi air pad 48 DI,  pelaks pek kontraktual 5 paket,  pelaksanaan 12 paket swakelola </v>
      </c>
      <c r="N59" s="36">
        <f>'[5]RFK 1 Dinas'!P59</f>
        <v>496208350</v>
      </c>
      <c r="O59" s="36">
        <f>[2]BS!H15</f>
        <v>136573550</v>
      </c>
      <c r="P59" s="36">
        <f>[2]BS!I15</f>
        <v>632781900</v>
      </c>
      <c r="Q59" s="40">
        <f>+P59/F59*100</f>
        <v>14.095869355532139</v>
      </c>
      <c r="R59" s="37">
        <f>S59/F59*100</f>
        <v>12.5</v>
      </c>
      <c r="S59" s="39">
        <f>'[4]RFK 1 Dinas'!U59</f>
        <v>561141250</v>
      </c>
      <c r="T59" s="37">
        <f>R59*G59/100</f>
        <v>0.38430416500850229</v>
      </c>
      <c r="U59" s="36">
        <f>V59*F59/100</f>
        <v>873135785</v>
      </c>
      <c r="V59" s="37">
        <f>[2]BS!N15</f>
        <v>19.45</v>
      </c>
      <c r="W59" s="38">
        <f>V59-R59</f>
        <v>6.9499999999999993</v>
      </c>
      <c r="X59" s="37">
        <f>W59*G59/100</f>
        <v>0.21367311574472725</v>
      </c>
      <c r="Y59" s="36">
        <f>+W59*F59/100</f>
        <v>311994534.99999994</v>
      </c>
      <c r="Z59" s="35">
        <f>[2]BS!T15</f>
        <v>0</v>
      </c>
      <c r="AA59" s="35" t="s">
        <v>10</v>
      </c>
      <c r="AC59" s="33">
        <f>U59-'[3]RFK-1S'!N24</f>
        <v>85293470</v>
      </c>
      <c r="AD59" s="34">
        <f>V59-'[3]RFK-1S'!O24</f>
        <v>1.8999999999999986</v>
      </c>
      <c r="AF59" s="34">
        <f>H59-'[3]RFK-1S'!H24</f>
        <v>3.6799999999999997</v>
      </c>
      <c r="AG59" s="33">
        <f>J59-'[3]RFK-1S'!I24</f>
        <v>-10512107.999999881</v>
      </c>
    </row>
    <row r="60" spans="1:33" s="32" customFormat="1" ht="28.5" x14ac:dyDescent="0.2">
      <c r="A60" s="49">
        <f>'[2]FORM 6 (Rp.)(SIMB)'!B52</f>
        <v>37</v>
      </c>
      <c r="B60" s="49" t="str">
        <f>'[2]FORM 6 (Rp.)(SIMB)'!A52</f>
        <v>1.03.1.03.02.19.13.</v>
      </c>
      <c r="C60" s="48" t="str">
        <f>'[2]FORM 6 (Rp.)(SIMB)'!C52</f>
        <v>Kegiatan Pemeliharaan Prasarana dan Sarana Irigasi Balai PSDA Probolo</v>
      </c>
      <c r="D60" s="47" t="str">
        <f>'[2]FORM 6 (Rp.)(SIMB)'!D52</f>
        <v>OP-PBL</v>
      </c>
      <c r="E60" s="46"/>
      <c r="F60" s="45">
        <f>'[2]FORM 6 (Rp.)(SIMB)'!E52</f>
        <v>1310240000</v>
      </c>
      <c r="G60" s="44">
        <f>F60/$F$128*100</f>
        <v>0.89733322788289049</v>
      </c>
      <c r="H60" s="43">
        <f>'[2]FORM 8 (%)'!M52</f>
        <v>21.91</v>
      </c>
      <c r="I60" s="43">
        <f>+H60*G60/100</f>
        <v>0.19660571022914131</v>
      </c>
      <c r="J60" s="36">
        <f>(1/100)*'[2]FORM 6 (Rp.)(SIMB)'!H176*F60</f>
        <v>310406000</v>
      </c>
      <c r="K60" s="36">
        <f>(1/100)*'[2]FORM 6 (Rp.) (DINAS)'!H176*F60</f>
        <v>287015000</v>
      </c>
      <c r="L60" s="42" t="str">
        <f>'[2]FORM 4'!D51</f>
        <v>6 DI</v>
      </c>
      <c r="M60" s="41" t="str">
        <f>[2]PBL!E15</f>
        <v>Rapat alokasi air 4 kali, survey dan desain</v>
      </c>
      <c r="N60" s="36">
        <f>'[5]RFK 1 Dinas'!P60</f>
        <v>134666100</v>
      </c>
      <c r="O60" s="36">
        <f>[2]PBL!H15</f>
        <v>163259850</v>
      </c>
      <c r="P60" s="36">
        <f>[2]PBL!I15</f>
        <v>297925950</v>
      </c>
      <c r="Q60" s="40">
        <f>+P60/F60*100</f>
        <v>22.738273140798633</v>
      </c>
      <c r="R60" s="37">
        <f>S60/F60*100</f>
        <v>11.06</v>
      </c>
      <c r="S60" s="39">
        <f>'[4]RFK 1 Dinas'!U60</f>
        <v>144912544</v>
      </c>
      <c r="T60" s="37">
        <f>R60*G60/100</f>
        <v>9.9245055003847699E-2</v>
      </c>
      <c r="U60" s="36">
        <f>V60*F60/100</f>
        <v>297948575.99999994</v>
      </c>
      <c r="V60" s="37">
        <f>[2]PBL!N15</f>
        <v>22.74</v>
      </c>
      <c r="W60" s="38">
        <f>V60-R60</f>
        <v>11.679999999999998</v>
      </c>
      <c r="X60" s="37">
        <f>W60*G60/100</f>
        <v>0.1048085210167216</v>
      </c>
      <c r="Y60" s="36">
        <f>+W60*F60/100</f>
        <v>153036031.99999997</v>
      </c>
      <c r="Z60" s="35">
        <f>[2]PBL!T15</f>
        <v>0</v>
      </c>
      <c r="AA60" s="35" t="s">
        <v>10</v>
      </c>
      <c r="AC60" s="33">
        <f>U60-'[3]RFK-1S'!N25</f>
        <v>-29611424.00000006</v>
      </c>
      <c r="AD60" s="34">
        <f>V60-'[3]RFK-1S'!O25</f>
        <v>-2.2600000000000016</v>
      </c>
      <c r="AF60" s="34">
        <f>H60-'[3]RFK-1S'!H25</f>
        <v>0.41000000000000014</v>
      </c>
      <c r="AG60" s="33">
        <f>J60-'[3]RFK-1S'!I25</f>
        <v>28704400</v>
      </c>
    </row>
    <row r="61" spans="1:33" s="32" customFormat="1" ht="56.25" x14ac:dyDescent="0.2">
      <c r="A61" s="49">
        <f>'[2]FORM 6 (Rp.)(SIMB)'!B53</f>
        <v>38</v>
      </c>
      <c r="B61" s="49" t="str">
        <f>'[2]FORM 6 (Rp.)(SIMB)'!A53</f>
        <v>1.03.1.03.02.19.14.</v>
      </c>
      <c r="C61" s="48" t="str">
        <f>'[2]FORM 6 (Rp.)(SIMB)'!C53</f>
        <v>Kegiatan Pemeliharaan Prasarana dan Sarana Irigasi Balai PSDA Serayu Citanduy</v>
      </c>
      <c r="D61" s="47" t="str">
        <f>'[2]FORM 6 (Rp.)(SIMB)'!D53</f>
        <v>OP-SC</v>
      </c>
      <c r="E61" s="46"/>
      <c r="F61" s="45">
        <f>'[2]FORM 6 (Rp.)(SIMB)'!E53</f>
        <v>1987970000</v>
      </c>
      <c r="G61" s="44">
        <f>F61/$F$128*100</f>
        <v>1.361484565449345</v>
      </c>
      <c r="H61" s="43">
        <f>'[2]FORM 8 (%)'!M53</f>
        <v>11.02</v>
      </c>
      <c r="I61" s="43">
        <f>+H61*G61/100</f>
        <v>0.15003559911251782</v>
      </c>
      <c r="J61" s="36">
        <f>(1/100)*'[2]FORM 6 (Rp.)(SIMB)'!H177*F61</f>
        <v>218100000.00000003</v>
      </c>
      <c r="K61" s="36">
        <f>(1/100)*'[2]FORM 6 (Rp.) (DINAS)'!H177*F61</f>
        <v>218100000.00000003</v>
      </c>
      <c r="L61" s="42" t="str">
        <f>'[2]FORM 4'!D52</f>
        <v>13 DI</v>
      </c>
      <c r="M61" s="41" t="str">
        <f>[2]SC!E15</f>
        <v>1 Rapat alokasi air,
5 Sosialisasi peningkatan partisipasi masy. Dlm penyediaan &amp; pengelolaan irigasi</v>
      </c>
      <c r="N61" s="36">
        <f>'[5]RFK 1 Dinas'!P61</f>
        <v>135626500</v>
      </c>
      <c r="O61" s="36">
        <f>[2]SC!H15</f>
        <v>176939300</v>
      </c>
      <c r="P61" s="36">
        <f>[2]SC!I15</f>
        <v>312565800</v>
      </c>
      <c r="Q61" s="40">
        <f>+P61/F61*100</f>
        <v>15.722863021071747</v>
      </c>
      <c r="R61" s="37">
        <f>S61/F61*100</f>
        <v>6.8500000000000005</v>
      </c>
      <c r="S61" s="39">
        <f>'[4]RFK 1 Dinas'!U61</f>
        <v>136175945</v>
      </c>
      <c r="T61" s="37">
        <f>R61*G61/100</f>
        <v>9.3261692733280152E-2</v>
      </c>
      <c r="U61" s="36">
        <f>V61*F61/100</f>
        <v>313502869</v>
      </c>
      <c r="V61" s="37">
        <f>[2]SC!N15</f>
        <v>15.77</v>
      </c>
      <c r="W61" s="38">
        <f>V61-R61</f>
        <v>8.9199999999999982</v>
      </c>
      <c r="X61" s="37">
        <f>W61*G61/100</f>
        <v>0.12144442323808155</v>
      </c>
      <c r="Y61" s="36">
        <f>+W61*F61/100</f>
        <v>177326923.99999997</v>
      </c>
      <c r="Z61" s="35">
        <f>[2]SC!T15</f>
        <v>0</v>
      </c>
      <c r="AA61" s="35" t="s">
        <v>10</v>
      </c>
      <c r="AC61" s="33">
        <f>U61-'[3]RFK-1S'!N26</f>
        <v>-160081431</v>
      </c>
      <c r="AD61" s="34">
        <f>V61-'[3]RFK-1S'!O26</f>
        <v>-8.0500000000000007</v>
      </c>
      <c r="AF61" s="34">
        <f>H61-'[3]RFK-1S'!H26</f>
        <v>-7.6999999999999993</v>
      </c>
      <c r="AG61" s="33">
        <f>J61-'[3]RFK-1S'!I26</f>
        <v>-154047983.99999997</v>
      </c>
    </row>
    <row r="62" spans="1:33" s="55" customFormat="1" ht="28.5" x14ac:dyDescent="0.2">
      <c r="A62" s="87">
        <f>'[2]FORM 6 (Rp.)(SIMB)'!B54</f>
        <v>39</v>
      </c>
      <c r="B62" s="87" t="str">
        <f>'[2]FORM 6 (Rp.)(SIMB)'!A54</f>
        <v>1.03.1.03.02.19.15.</v>
      </c>
      <c r="C62" s="86" t="str">
        <f>'[2]FORM 6 (Rp.)(SIMB)'!C54</f>
        <v>Kegiatan Bantuan Luar Negeri - WISMP</v>
      </c>
      <c r="D62" s="85" t="str">
        <f>'[2]FORM 6 (Rp.)(SIMB)'!D54</f>
        <v>PK SWP</v>
      </c>
      <c r="E62" s="84"/>
      <c r="F62" s="83">
        <f>'[2]FORM 6 (Rp.)(SIMB)'!E54</f>
        <v>1610000000</v>
      </c>
      <c r="G62" s="82">
        <f>F62/$F$128*100</f>
        <v>1.1026273788706296</v>
      </c>
      <c r="H62" s="81">
        <f>'[2]FORM 8 (%)'!M54</f>
        <v>9</v>
      </c>
      <c r="I62" s="81">
        <f>+H62*G62/100</f>
        <v>9.9236464098356653E-2</v>
      </c>
      <c r="J62" s="36">
        <f>(1/100)*'[2]FORM 6 (Rp.)(SIMB)'!H178*F62</f>
        <v>127780000.00000001</v>
      </c>
      <c r="K62" s="36">
        <f>(1/100)*'[2]FORM 6 (Rp.) (DINAS)'!H178*F62</f>
        <v>136850000</v>
      </c>
      <c r="L62" s="80" t="str">
        <f>'[2]FORM 4'!D53</f>
        <v>1 Dinas</v>
      </c>
      <c r="M62" s="79" t="str">
        <f>[2]SWP!E38</f>
        <v>???</v>
      </c>
      <c r="N62" s="36">
        <f>'[5]RFK 1 Dinas'!P62</f>
        <v>12837000</v>
      </c>
      <c r="O62" s="36">
        <f>[2]SWP!H38</f>
        <v>0</v>
      </c>
      <c r="P62" s="36">
        <f>[2]SWP!I38</f>
        <v>12837000</v>
      </c>
      <c r="Q62" s="78">
        <f>+P62/F62*100</f>
        <v>0.79732919254658385</v>
      </c>
      <c r="R62" s="75">
        <f>S62/F62*100</f>
        <v>0.79732919254658385</v>
      </c>
      <c r="S62" s="77">
        <f>'[4]RFK 1 Dinas'!U62</f>
        <v>12837000</v>
      </c>
      <c r="T62" s="75">
        <f>R62*G62/100</f>
        <v>8.791569976746752E-3</v>
      </c>
      <c r="U62" s="36">
        <f>V62*F62/100</f>
        <v>12837000</v>
      </c>
      <c r="V62" s="75">
        <f>[2]SWP!N38</f>
        <v>0.79732919254658385</v>
      </c>
      <c r="W62" s="76">
        <f>V62-R62</f>
        <v>0</v>
      </c>
      <c r="X62" s="75">
        <f>W62*G62/100</f>
        <v>0</v>
      </c>
      <c r="Y62" s="36">
        <f>+W62*F62/100</f>
        <v>0</v>
      </c>
      <c r="Z62" s="74" t="str">
        <f>[2]SWP!T38</f>
        <v>???</v>
      </c>
      <c r="AA62" s="74" t="s">
        <v>10</v>
      </c>
      <c r="AC62" s="56">
        <f>U62-'[3]RFK-1S'!N27</f>
        <v>12837000</v>
      </c>
      <c r="AD62" s="57">
        <f>V62-'[3]RFK-1S'!O27</f>
        <v>0.79732919254658385</v>
      </c>
      <c r="AF62" s="57">
        <f>H62-'[3]RFK-1S'!H27</f>
        <v>9</v>
      </c>
      <c r="AG62" s="56">
        <f>J62-'[3]RFK-1S'!I27</f>
        <v>127780000.00000001</v>
      </c>
    </row>
    <row r="63" spans="1:33" s="32" customFormat="1" x14ac:dyDescent="0.2">
      <c r="A63" s="49"/>
      <c r="B63" s="49"/>
      <c r="C63" s="48"/>
      <c r="D63" s="47"/>
      <c r="E63" s="46"/>
      <c r="F63" s="45"/>
      <c r="G63" s="44"/>
      <c r="H63" s="43"/>
      <c r="I63" s="43"/>
      <c r="J63" s="36"/>
      <c r="K63" s="36"/>
      <c r="L63" s="42"/>
      <c r="M63" s="41"/>
      <c r="N63" s="36"/>
      <c r="O63" s="36"/>
      <c r="P63" s="36"/>
      <c r="Q63" s="40"/>
      <c r="R63" s="37"/>
      <c r="S63" s="39"/>
      <c r="T63" s="37"/>
      <c r="U63" s="36"/>
      <c r="V63" s="37"/>
      <c r="W63" s="38"/>
      <c r="X63" s="37"/>
      <c r="Y63" s="36"/>
      <c r="Z63" s="35"/>
      <c r="AA63" s="35"/>
      <c r="AC63" s="33"/>
      <c r="AD63" s="34"/>
      <c r="AF63" s="34"/>
      <c r="AG63" s="33"/>
    </row>
    <row r="64" spans="1:33" s="55" customFormat="1" ht="25.5" x14ac:dyDescent="0.2">
      <c r="A64" s="58" t="str">
        <f>'[2]FORM 6 (Rp.)(SIMB)'!B56</f>
        <v>VI</v>
      </c>
      <c r="B64" s="58" t="str">
        <f>'[2]FORM 6 (Rp.)(SIMB)'!A56</f>
        <v>1.03.1.03.02.20.</v>
      </c>
      <c r="C64" s="71" t="str">
        <f>'[2]FORM 6 (Rp.)(SIMB)'!C56</f>
        <v>Program Penyediaan dan Pengelolaan Air Baku</v>
      </c>
      <c r="D64" s="70"/>
      <c r="E64" s="67"/>
      <c r="F64" s="69">
        <f>SUM(F65:F75)</f>
        <v>8685000000</v>
      </c>
      <c r="G64" s="68">
        <f>F64/$F$128*100</f>
        <v>5.9480240903673405</v>
      </c>
      <c r="H64" s="68">
        <f>I64*100/G64</f>
        <v>9.0274150834772602</v>
      </c>
      <c r="I64" s="68">
        <f>SUM(I65:I75)</f>
        <v>0.5369528239026824</v>
      </c>
      <c r="J64" s="59">
        <f>SUM(J65:J75)</f>
        <v>723494000</v>
      </c>
      <c r="K64" s="59">
        <f>SUM(K65:K75)</f>
        <v>790561000</v>
      </c>
      <c r="L64" s="67"/>
      <c r="M64" s="67"/>
      <c r="N64" s="59">
        <f>SUM(N65:N75)</f>
        <v>348916445</v>
      </c>
      <c r="O64" s="59">
        <f>SUM(O65:O75)</f>
        <v>405981410</v>
      </c>
      <c r="P64" s="59">
        <f>SUM(P65:P75)</f>
        <v>754897855</v>
      </c>
      <c r="Q64" s="66">
        <f>+P64/F64*100</f>
        <v>8.691972999424296</v>
      </c>
      <c r="R64" s="65">
        <f>S64/F64*100</f>
        <v>6.987156016119747</v>
      </c>
      <c r="S64" s="64">
        <f>'[4]RFK 1 Dinas'!U64</f>
        <v>606834500</v>
      </c>
      <c r="T64" s="63">
        <f>SUM(T65:T75)</f>
        <v>0.41559772307035353</v>
      </c>
      <c r="U64" s="59">
        <f>SUM(U65:U75)</f>
        <v>1106864500</v>
      </c>
      <c r="V64" s="62">
        <f>U64/F64*100</f>
        <v>12.744553828439839</v>
      </c>
      <c r="W64" s="61">
        <f>Y64/F64*100</f>
        <v>5.7573978123200922</v>
      </c>
      <c r="X64" s="60">
        <f>Y64/$F$128*100</f>
        <v>0.3424514088550813</v>
      </c>
      <c r="Y64" s="59">
        <f>SUM(Y65:Y75)</f>
        <v>500030000</v>
      </c>
      <c r="Z64" s="35"/>
      <c r="AA64" s="58"/>
      <c r="AC64" s="56"/>
      <c r="AD64" s="57"/>
      <c r="AF64" s="57"/>
      <c r="AG64" s="56"/>
    </row>
    <row r="65" spans="1:33" s="32" customFormat="1" ht="28.5" x14ac:dyDescent="0.2">
      <c r="A65" s="49">
        <f>'[2]FORM 6 (Rp.)(SIMB)'!B57</f>
        <v>40</v>
      </c>
      <c r="B65" s="49" t="str">
        <f>'[2]FORM 6 (Rp.)(SIMB)'!A57</f>
        <v>1.03.1.03.02.20.01.</v>
      </c>
      <c r="C65" s="48" t="str">
        <f>'[2]FORM 6 (Rp.)(SIMB)'!C57</f>
        <v>Kegiatan Perencanaan Teknis Prasarana dan Sarana Air Baku</v>
      </c>
      <c r="D65" s="47" t="str">
        <f>'[2]FORM 6 (Rp.)(SIMB)'!D57</f>
        <v>SID</v>
      </c>
      <c r="E65" s="46"/>
      <c r="F65" s="45">
        <f>'[2]FORM 6 (Rp.)(SIMB)'!E57</f>
        <v>1500000000</v>
      </c>
      <c r="G65" s="44">
        <f>F65/$F$128*100</f>
        <v>1.0272925890099034</v>
      </c>
      <c r="H65" s="43">
        <f>'[2]FORM 8 (%)'!M57</f>
        <v>4.46</v>
      </c>
      <c r="I65" s="43">
        <f>+H65*G65/100</f>
        <v>4.5817249469841691E-2</v>
      </c>
      <c r="J65" s="36">
        <f>(1/100)*'[2]FORM 6 (Rp.)(SIMB)'!H181*F65</f>
        <v>64500000.000000015</v>
      </c>
      <c r="K65" s="36">
        <f>(1/100)*'[2]FORM 6 (Rp.) (DINAS)'!H181*F65</f>
        <v>64500000.000000015</v>
      </c>
      <c r="L65" s="42" t="str">
        <f>'[2]FORM 4'!D56</f>
        <v>6 Laporan</v>
      </c>
      <c r="M65" s="41" t="str">
        <f>[2]PPT!E20</f>
        <v>Klarifikasi dan negosiasi</v>
      </c>
      <c r="N65" s="36">
        <f>'[5]RFK 1 Dinas'!P65</f>
        <v>38331500</v>
      </c>
      <c r="O65" s="36">
        <f>[2]PPT!H20</f>
        <v>25472100</v>
      </c>
      <c r="P65" s="36">
        <f>[2]PPT!I20</f>
        <v>63803600</v>
      </c>
      <c r="Q65" s="40">
        <f>+P65/F65*100</f>
        <v>4.2535733333333337</v>
      </c>
      <c r="R65" s="37">
        <f>S65/F65*100</f>
        <v>2.75</v>
      </c>
      <c r="S65" s="39">
        <f>'[4]RFK 1 Dinas'!U65</f>
        <v>41250000</v>
      </c>
      <c r="T65" s="37">
        <f>R65*G65/100</f>
        <v>2.8250546197772342E-2</v>
      </c>
      <c r="U65" s="36">
        <f>V65*F65/100</f>
        <v>67500000</v>
      </c>
      <c r="V65" s="37">
        <f>[2]PPT!N20</f>
        <v>4.5</v>
      </c>
      <c r="W65" s="38">
        <f>V65-R65</f>
        <v>1.75</v>
      </c>
      <c r="X65" s="37">
        <f>W65*G65/100</f>
        <v>1.797762030767331E-2</v>
      </c>
      <c r="Y65" s="36">
        <f>+W65*F65/100</f>
        <v>26250000</v>
      </c>
      <c r="Z65" s="35">
        <f>[2]PPT!T20</f>
        <v>0</v>
      </c>
      <c r="AA65" s="35" t="s">
        <v>10</v>
      </c>
      <c r="AC65" s="33">
        <f>U65-'[3]RFK-1S'!N28</f>
        <v>36750000</v>
      </c>
      <c r="AD65" s="34">
        <f>V65-'[3]RFK-1S'!O28</f>
        <v>2.4500000000000002</v>
      </c>
      <c r="AF65" s="34">
        <f>H65-'[3]RFK-1S'!H28</f>
        <v>2.4300000000000002</v>
      </c>
      <c r="AG65" s="33">
        <f>J65-'[3]RFK-1S'!I28</f>
        <v>34050000.000000015</v>
      </c>
    </row>
    <row r="66" spans="1:33" s="32" customFormat="1" ht="28.5" x14ac:dyDescent="0.2">
      <c r="A66" s="49">
        <f>'[2]FORM 6 (Rp.)(SIMB)'!B58</f>
        <v>41</v>
      </c>
      <c r="B66" s="49" t="str">
        <f>'[2]FORM 6 (Rp.)(SIMB)'!A58</f>
        <v>1.03.1.03.02.20.02.</v>
      </c>
      <c r="C66" s="48" t="str">
        <f>'[2]FORM 6 (Rp.)(SIMB)'!C58</f>
        <v>Kegiatan Perbaikan dan Pembangunan Prasarana dan Sarana Air Baku</v>
      </c>
      <c r="D66" s="47" t="str">
        <f>'[2]FORM 6 (Rp.)(SIMB)'!D58</f>
        <v>PP-IAB</v>
      </c>
      <c r="E66" s="46"/>
      <c r="F66" s="45">
        <f>'[2]FORM 6 (Rp.)(SIMB)'!E58</f>
        <v>4500000000</v>
      </c>
      <c r="G66" s="44">
        <f>F66/$F$128*100</f>
        <v>3.0818777670297099</v>
      </c>
      <c r="H66" s="43">
        <f>'[2]FORM 8 (%)'!M58</f>
        <v>1.67</v>
      </c>
      <c r="I66" s="43">
        <f>+H66*G66/100</f>
        <v>5.1467358709396151E-2</v>
      </c>
      <c r="J66" s="36">
        <f>(1/100)*'[2]FORM 6 (Rp.)(SIMB)'!H182*F66</f>
        <v>44118000</v>
      </c>
      <c r="K66" s="36">
        <f>(1/100)*'[2]FORM 6 (Rp.) (DINAS)'!H182*F66</f>
        <v>75000000</v>
      </c>
      <c r="L66" s="42" t="str">
        <f>'[2]FORM 4'!D57</f>
        <v>4 lokasi</v>
      </c>
      <c r="M66" s="41" t="str">
        <f>[2]IAB!E38</f>
        <v>Survey lokasi</v>
      </c>
      <c r="N66" s="36">
        <f>'[5]RFK 1 Dinas'!P66</f>
        <v>24589700</v>
      </c>
      <c r="O66" s="36">
        <f>[2]IAB!H38</f>
        <v>9732000</v>
      </c>
      <c r="P66" s="36">
        <f>[2]IAB!I38</f>
        <v>34321700</v>
      </c>
      <c r="Q66" s="40">
        <f>+P66/F66*100</f>
        <v>0.76270444444444441</v>
      </c>
      <c r="R66" s="37">
        <f>S66/F66*100</f>
        <v>5</v>
      </c>
      <c r="S66" s="39">
        <f>'[4]RFK 1 Dinas'!U66</f>
        <v>225000000</v>
      </c>
      <c r="T66" s="53">
        <f>R66*G66/100</f>
        <v>0.15409388835148549</v>
      </c>
      <c r="U66" s="36">
        <f>V66*F66/100</f>
        <v>337500000</v>
      </c>
      <c r="V66" s="53">
        <f>[2]IAB!N38</f>
        <v>7.5</v>
      </c>
      <c r="W66" s="52">
        <f>V66-R66</f>
        <v>2.5</v>
      </c>
      <c r="X66" s="37">
        <f>W66*G66/100</f>
        <v>7.7046944175742746E-2</v>
      </c>
      <c r="Y66" s="36">
        <f>+W66*F66/100</f>
        <v>112500000</v>
      </c>
      <c r="Z66" s="50">
        <f>[2]IAB!T38</f>
        <v>0</v>
      </c>
      <c r="AA66" s="35" t="s">
        <v>10</v>
      </c>
      <c r="AC66" s="33">
        <f>U66-'[3]RFK-1S'!N29</f>
        <v>220500000</v>
      </c>
      <c r="AD66" s="34">
        <f>V66-'[3]RFK-1S'!O29</f>
        <v>4.9000000000000004</v>
      </c>
      <c r="AF66" s="34">
        <f>H66-'[3]RFK-1S'!H29</f>
        <v>-0.81</v>
      </c>
      <c r="AG66" s="33">
        <f>J66-'[3]RFK-1S'!I29</f>
        <v>-67482000</v>
      </c>
    </row>
    <row r="67" spans="1:33" s="32" customFormat="1" ht="42.75" x14ac:dyDescent="0.2">
      <c r="A67" s="49">
        <f>'[2]FORM 6 (Rp.)(SIMB)'!B59</f>
        <v>42</v>
      </c>
      <c r="B67" s="49" t="str">
        <f>'[2]FORM 6 (Rp.)(SIMB)'!A59</f>
        <v>1.03.1.03.02.20.03.</v>
      </c>
      <c r="C67" s="48" t="str">
        <f>'[2]FORM 6 (Rp.)(SIMB)'!C59</f>
        <v>Kegiatan Pembinaan, Pemantauan &amp; Evaluasi Kinerja dan Kondisi Prasarana dan Sarana Air Baku</v>
      </c>
      <c r="D67" s="47" t="str">
        <f>'[2]FORM 6 (Rp.)(SIMB)'!D59</f>
        <v>OP IAB</v>
      </c>
      <c r="E67" s="46"/>
      <c r="F67" s="45">
        <f>'[2]FORM 6 (Rp.)(SIMB)'!E59</f>
        <v>200000000</v>
      </c>
      <c r="G67" s="44">
        <f>F67/$F$128*100</f>
        <v>0.13697234520132046</v>
      </c>
      <c r="H67" s="43">
        <f>'[2]FORM 8 (%)'!M59</f>
        <v>23</v>
      </c>
      <c r="I67" s="43">
        <f>+H67*G67/100</f>
        <v>3.1503639396303705E-2</v>
      </c>
      <c r="J67" s="36">
        <f>(1/100)*'[2]FORM 6 (Rp.)(SIMB)'!H183*F67</f>
        <v>47000000</v>
      </c>
      <c r="K67" s="36">
        <f>(1/100)*'[2]FORM 6 (Rp.) (DINAS)'!H183*F67</f>
        <v>46000000</v>
      </c>
      <c r="L67" s="42" t="str">
        <f>'[2]FORM 4'!D58</f>
        <v>2 Dokumen</v>
      </c>
      <c r="M67" s="41" t="str">
        <f>[2]IAB!E20</f>
        <v>Rapat pembinaan OP Air Baku di 6 BPSDA</v>
      </c>
      <c r="N67" s="36">
        <f>'[5]RFK 1 Dinas'!P67</f>
        <v>25923500</v>
      </c>
      <c r="O67" s="36">
        <f>[2]IAB!H20</f>
        <v>18280100</v>
      </c>
      <c r="P67" s="36">
        <f>[2]IAB!I20</f>
        <v>44203600</v>
      </c>
      <c r="Q67" s="40">
        <f>+P67/F67*100</f>
        <v>22.101800000000001</v>
      </c>
      <c r="R67" s="37">
        <f>S67/F67*100</f>
        <v>13.5</v>
      </c>
      <c r="S67" s="39">
        <f>'[4]RFK 1 Dinas'!U67</f>
        <v>27000000</v>
      </c>
      <c r="T67" s="37">
        <f>R67*G67/100</f>
        <v>1.8491266602178261E-2</v>
      </c>
      <c r="U67" s="36">
        <f>V67*F67/100</f>
        <v>46000000</v>
      </c>
      <c r="V67" s="37">
        <f>[2]IAB!N20</f>
        <v>23</v>
      </c>
      <c r="W67" s="38">
        <f>V67-R67</f>
        <v>9.5</v>
      </c>
      <c r="X67" s="37">
        <f>W67*G67/100</f>
        <v>1.3012372794125444E-2</v>
      </c>
      <c r="Y67" s="36">
        <f>+W67*F67/100</f>
        <v>19000000</v>
      </c>
      <c r="Z67" s="35">
        <f>[2]IAB!T20</f>
        <v>0</v>
      </c>
      <c r="AA67" s="35" t="s">
        <v>10</v>
      </c>
      <c r="AC67" s="33">
        <f>U67-'[3]RFK-1S'!N30</f>
        <v>278550</v>
      </c>
      <c r="AD67" s="34">
        <f>V67-'[3]RFK-1S'!O30</f>
        <v>2.6799999999999997</v>
      </c>
      <c r="AF67" s="34">
        <f>H67-'[3]RFK-1S'!H30</f>
        <v>11.42</v>
      </c>
      <c r="AG67" s="33">
        <f>J67-'[3]RFK-1S'!I30</f>
        <v>20945000</v>
      </c>
    </row>
    <row r="68" spans="1:33" s="32" customFormat="1" ht="78.75" x14ac:dyDescent="0.2">
      <c r="A68" s="49">
        <f>'[2]FORM 6 (Rp.)(SIMB)'!B60</f>
        <v>43</v>
      </c>
      <c r="B68" s="49" t="str">
        <f>'[2]FORM 6 (Rp.)(SIMB)'!A60</f>
        <v>1.03.1.03.02.20.04.</v>
      </c>
      <c r="C68" s="48" t="str">
        <f>'[2]FORM 6 (Rp.)(SIMB)'!C60</f>
        <v>Kegiatan Operasi dan Pemeliharaan Saluran Air Baku Klambu Kudu</v>
      </c>
      <c r="D68" s="47" t="str">
        <f>'[2]FORM 6 (Rp.)(SIMB)'!D60</f>
        <v>OP IAB</v>
      </c>
      <c r="E68" s="46"/>
      <c r="F68" s="45">
        <f>'[2]FORM 6 (Rp.)(SIMB)'!E60</f>
        <v>1250000000</v>
      </c>
      <c r="G68" s="44">
        <f>F68/$F$128*100</f>
        <v>0.85607715750825286</v>
      </c>
      <c r="H68" s="43">
        <f>'[2]FORM 8 (%)'!M60</f>
        <v>25.93</v>
      </c>
      <c r="I68" s="43">
        <f>+H68*G68/100</f>
        <v>0.22198080694188996</v>
      </c>
      <c r="J68" s="36">
        <f>(1/100)*'[2]FORM 6 (Rp.)(SIMB)'!H184*F68</f>
        <v>321676000</v>
      </c>
      <c r="K68" s="36">
        <f>(1/100)*'[2]FORM 6 (Rp.) (DINAS)'!H184*F68</f>
        <v>321676000</v>
      </c>
      <c r="L68" s="42" t="str">
        <f>'[2]FORM 4'!D59</f>
        <v>40,55 Km</v>
      </c>
      <c r="M68" s="41" t="str">
        <f>[2]IAB!E24</f>
        <v>Operasi jaringan irigasi 3 bln,
pemeliharaan sampah 826 m3
babat rumput 38,892 m2
Ganggang 14,714 m3</v>
      </c>
      <c r="N68" s="36">
        <f>'[5]RFK 1 Dinas'!P68</f>
        <v>155703600</v>
      </c>
      <c r="O68" s="36">
        <f>[2]IAB!H24</f>
        <v>161010000</v>
      </c>
      <c r="P68" s="36">
        <f>[2]IAB!I24</f>
        <v>316713600</v>
      </c>
      <c r="Q68" s="40">
        <f>+P68/F68*100</f>
        <v>25.337088000000001</v>
      </c>
      <c r="R68" s="37">
        <f>S68/F68*100</f>
        <v>15.7</v>
      </c>
      <c r="S68" s="39">
        <f>'[4]RFK 1 Dinas'!U68</f>
        <v>196250000</v>
      </c>
      <c r="T68" s="37">
        <f>R68*G68/100</f>
        <v>0.13440411372879571</v>
      </c>
      <c r="U68" s="36">
        <f>V68*F68/100</f>
        <v>334750000</v>
      </c>
      <c r="V68" s="37">
        <f>[2]IAB!N24</f>
        <v>26.78</v>
      </c>
      <c r="W68" s="38">
        <f>V68-R68</f>
        <v>11.080000000000002</v>
      </c>
      <c r="X68" s="37">
        <f>W68*G68/100</f>
        <v>9.4853349051914435E-2</v>
      </c>
      <c r="Y68" s="36">
        <f>+W68*F68/100</f>
        <v>138500000.00000003</v>
      </c>
      <c r="Z68" s="35">
        <f>[2]IAB!T24</f>
        <v>0</v>
      </c>
      <c r="AA68" s="35" t="s">
        <v>10</v>
      </c>
      <c r="AC68" s="33">
        <f>U68-'[3]RFK-1S'!N31</f>
        <v>20750000</v>
      </c>
      <c r="AD68" s="34">
        <f>V68-'[3]RFK-1S'!O31</f>
        <v>1.6600000000000001</v>
      </c>
      <c r="AF68" s="34">
        <f>H68-'[3]RFK-1S'!H31</f>
        <v>4.1099999999999994</v>
      </c>
      <c r="AG68" s="33">
        <f>J68-'[3]RFK-1S'!I31</f>
        <v>48926000</v>
      </c>
    </row>
    <row r="69" spans="1:33" s="32" customFormat="1" ht="56.25" x14ac:dyDescent="0.2">
      <c r="A69" s="49">
        <f>'[2]FORM 6 (Rp.)(SIMB)'!B61</f>
        <v>44</v>
      </c>
      <c r="B69" s="49" t="str">
        <f>'[2]FORM 6 (Rp.)(SIMB)'!A61</f>
        <v>1.03.1.03.02.20.05.</v>
      </c>
      <c r="C69" s="48" t="str">
        <f>'[2]FORM 6 (Rp.)(SIMB)'!C61</f>
        <v>Kegiatan Peningkatan Partisipasi Masyarakat dalam Pengelolaan Air Baku</v>
      </c>
      <c r="D69" s="47" t="str">
        <f>'[2]FORM 6 (Rp.)(SIMB)'!D61</f>
        <v>OP IAB</v>
      </c>
      <c r="E69" s="46"/>
      <c r="F69" s="45">
        <f>'[2]FORM 6 (Rp.)(SIMB)'!E61</f>
        <v>200000000</v>
      </c>
      <c r="G69" s="44">
        <f>F69/$F$128*100</f>
        <v>0.13697234520132046</v>
      </c>
      <c r="H69" s="43">
        <f>'[2]FORM 8 (%)'!M61</f>
        <v>31</v>
      </c>
      <c r="I69" s="43">
        <f>+H69*G69/100</f>
        <v>4.2461427012409347E-2</v>
      </c>
      <c r="J69" s="36">
        <f>(1/100)*'[2]FORM 6 (Rp.)(SIMB)'!H185*F69</f>
        <v>60667000.000000007</v>
      </c>
      <c r="K69" s="36">
        <f>(1/100)*'[2]FORM 6 (Rp.) (DINAS)'!H185*F69</f>
        <v>62405999.999999993</v>
      </c>
      <c r="L69" s="42" t="str">
        <f>'[2]FORM 4'!D60</f>
        <v>14 pertemuan</v>
      </c>
      <c r="M69" s="41" t="str">
        <f>[2]IAB!E28</f>
        <v>Penyusunan buku materi sosialisasi
Pelaksanaan sosialisasi pada masy. Sekitar saluran air klambu kudu</v>
      </c>
      <c r="N69" s="36">
        <f>'[5]RFK 1 Dinas'!P69</f>
        <v>12753400</v>
      </c>
      <c r="O69" s="36">
        <f>[2]IAB!H28</f>
        <v>43161500</v>
      </c>
      <c r="P69" s="36">
        <f>[2]IAB!I28</f>
        <v>55914900</v>
      </c>
      <c r="Q69" s="40">
        <f>+P69/F69*100</f>
        <v>27.957450000000001</v>
      </c>
      <c r="R69" s="37">
        <f>S69/F69*100</f>
        <v>9.02</v>
      </c>
      <c r="S69" s="39">
        <f>'[4]RFK 1 Dinas'!U69</f>
        <v>18040000</v>
      </c>
      <c r="T69" s="37">
        <f>R69*G69/100</f>
        <v>1.2354905537159105E-2</v>
      </c>
      <c r="U69" s="36">
        <f>V69*F69/100</f>
        <v>64220000</v>
      </c>
      <c r="V69" s="37">
        <f>[2]IAB!N28</f>
        <v>32.11</v>
      </c>
      <c r="W69" s="38">
        <f>V69-R69</f>
        <v>23.09</v>
      </c>
      <c r="X69" s="37">
        <f>W69*G69/100</f>
        <v>3.1626914506984891E-2</v>
      </c>
      <c r="Y69" s="36">
        <f>+W69*F69/100</f>
        <v>46180000</v>
      </c>
      <c r="Z69" s="35">
        <f>[2]IAB!T28</f>
        <v>0</v>
      </c>
      <c r="AA69" s="35" t="s">
        <v>10</v>
      </c>
      <c r="AC69" s="33">
        <f>U69-'[3]RFK-1S'!N32</f>
        <v>-12392500</v>
      </c>
      <c r="AD69" s="34">
        <f>V69-'[3]RFK-1S'!O32</f>
        <v>-1.9399999999999977</v>
      </c>
      <c r="AF69" s="34">
        <f>H69-'[3]RFK-1S'!H32</f>
        <v>0</v>
      </c>
      <c r="AG69" s="33">
        <f>J69-'[3]RFK-1S'!I32</f>
        <v>-9082999.9999999925</v>
      </c>
    </row>
    <row r="70" spans="1:33" s="32" customFormat="1" ht="42.75" x14ac:dyDescent="0.2">
      <c r="A70" s="49">
        <f>'[2]FORM 6 (Rp.)(SIMB)'!B62</f>
        <v>45</v>
      </c>
      <c r="B70" s="49" t="str">
        <f>'[2]FORM 6 (Rp.)(SIMB)'!A62</f>
        <v>1.03.1.03.02.20.06.</v>
      </c>
      <c r="C70" s="48" t="str">
        <f>'[2]FORM 6 (Rp.)(SIMB)'!C62</f>
        <v>Kegiatan Pemeliharaan Prasarana dan Sarana Air Baku Balai PSDA Pemali Comal</v>
      </c>
      <c r="D70" s="47" t="str">
        <f>'[2]FORM 6 (Rp.)(SIMB)'!D62</f>
        <v>OP-PC</v>
      </c>
      <c r="E70" s="46"/>
      <c r="F70" s="45">
        <f>'[2]FORM 6 (Rp.)(SIMB)'!E62</f>
        <v>165000000</v>
      </c>
      <c r="G70" s="44">
        <f>F70/$F$128*100</f>
        <v>0.11300218479108938</v>
      </c>
      <c r="H70" s="43">
        <f>'[2]FORM 8 (%)'!M62</f>
        <v>18.809999999999999</v>
      </c>
      <c r="I70" s="43">
        <f>+H70*G70/100</f>
        <v>2.1255710959203911E-2</v>
      </c>
      <c r="J70" s="36">
        <f>(1/100)*'[2]FORM 6 (Rp.)(SIMB)'!H186*F70</f>
        <v>13332000</v>
      </c>
      <c r="K70" s="36">
        <f>(1/100)*'[2]FORM 6 (Rp.) (DINAS)'!H186*F70</f>
        <v>46011000.000000007</v>
      </c>
      <c r="L70" s="42" t="str">
        <f>'[2]FORM 4'!D61</f>
        <v>2 lokasi</v>
      </c>
      <c r="M70" s="41" t="str">
        <f>[2]PC!E19</f>
        <v>2 Kegiatan pengukuran dan lapangan</v>
      </c>
      <c r="N70" s="36">
        <f>'[5]RFK 1 Dinas'!P70</f>
        <v>28563100</v>
      </c>
      <c r="O70" s="36">
        <f>[2]PC!H19</f>
        <v>7879200</v>
      </c>
      <c r="P70" s="36">
        <f>[2]PC!I19</f>
        <v>36442300</v>
      </c>
      <c r="Q70" s="40">
        <f>+P70/F70*100</f>
        <v>22.086242424242425</v>
      </c>
      <c r="R70" s="37">
        <f>S70/F70*100</f>
        <v>20.25</v>
      </c>
      <c r="S70" s="39">
        <f>'[4]RFK 1 Dinas'!U70</f>
        <v>33412500</v>
      </c>
      <c r="T70" s="37">
        <f>R70*G70/100</f>
        <v>2.28829424201956E-2</v>
      </c>
      <c r="U70" s="36">
        <f>V70*F70/100</f>
        <v>43477500</v>
      </c>
      <c r="V70" s="37">
        <f>[2]PC!N19</f>
        <v>26.35</v>
      </c>
      <c r="W70" s="38">
        <f>V70-R70</f>
        <v>6.1000000000000014</v>
      </c>
      <c r="X70" s="37">
        <f>W70*G70/100</f>
        <v>6.8931332722564544E-3</v>
      </c>
      <c r="Y70" s="36">
        <f>+W70*F70/100</f>
        <v>10065000.000000002</v>
      </c>
      <c r="Z70" s="35">
        <f>[2]PC!T19</f>
        <v>0</v>
      </c>
      <c r="AA70" s="35" t="s">
        <v>10</v>
      </c>
      <c r="AC70" s="33">
        <f>U70-'[3]RFK-1S'!N33</f>
        <v>9817500</v>
      </c>
      <c r="AD70" s="34">
        <f>V70-'[3]RFK-1S'!O33</f>
        <v>5.9500000000000028</v>
      </c>
      <c r="AF70" s="34">
        <f>H70-'[3]RFK-1S'!H33</f>
        <v>3.5199999999999996</v>
      </c>
      <c r="AG70" s="33">
        <f>J70-'[3]RFK-1S'!I33</f>
        <v>-11896500</v>
      </c>
    </row>
    <row r="71" spans="1:33" s="32" customFormat="1" ht="42.75" x14ac:dyDescent="0.2">
      <c r="A71" s="49">
        <f>'[2]FORM 6 (Rp.)(SIMB)'!B63</f>
        <v>46</v>
      </c>
      <c r="B71" s="49" t="str">
        <f>'[2]FORM 6 (Rp.)(SIMB)'!A63</f>
        <v>1.03.1.03.02.20.07.</v>
      </c>
      <c r="C71" s="48" t="str">
        <f>'[2]FORM 6 (Rp.)(SIMB)'!C63</f>
        <v>Kegiatan Pemeliharaan Prasarana dan Sarana Air Baku Balai PSDA Jragung Tuntang</v>
      </c>
      <c r="D71" s="47" t="str">
        <f>'[2]FORM 6 (Rp.)(SIMB)'!D63</f>
        <v>OP-JT</v>
      </c>
      <c r="E71" s="46"/>
      <c r="F71" s="45">
        <f>'[2]FORM 6 (Rp.)(SIMB)'!E63</f>
        <v>180000000</v>
      </c>
      <c r="G71" s="44">
        <f>F71/$F$128*100</f>
        <v>0.1232751106811884</v>
      </c>
      <c r="H71" s="43">
        <f>'[2]FORM 8 (%)'!M63</f>
        <v>30.18</v>
      </c>
      <c r="I71" s="43">
        <f>+H71*G71/100</f>
        <v>3.7204428403582658E-2</v>
      </c>
      <c r="J71" s="36">
        <f>(1/100)*'[2]FORM 6 (Rp.)(SIMB)'!H187*F71</f>
        <v>54328000</v>
      </c>
      <c r="K71" s="36">
        <f>(1/100)*'[2]FORM 6 (Rp.) (DINAS)'!H187*F71</f>
        <v>54328000</v>
      </c>
      <c r="L71" s="42" t="str">
        <f>'[2]FORM 4'!D62</f>
        <v>3 lokasi</v>
      </c>
      <c r="M71" s="41" t="str">
        <f>[2]JT!E19</f>
        <v>Pengumpulan Data identifikasi potensial penambah debit</v>
      </c>
      <c r="N71" s="36">
        <f>'[5]RFK 1 Dinas'!P71</f>
        <v>11524900</v>
      </c>
      <c r="O71" s="36">
        <f>[2]JT!H19</f>
        <v>45319900</v>
      </c>
      <c r="P71" s="36">
        <f>[2]JT!I19</f>
        <v>56844800</v>
      </c>
      <c r="Q71" s="40">
        <f>+P71/F71*100</f>
        <v>31.580444444444446</v>
      </c>
      <c r="R71" s="37">
        <f>S71/F71*100</f>
        <v>6.4600000000000009</v>
      </c>
      <c r="S71" s="39">
        <f>'[4]RFK 1 Dinas'!U71</f>
        <v>11628000</v>
      </c>
      <c r="T71" s="37">
        <f>R71*G71/100</f>
        <v>7.9635721500047711E-3</v>
      </c>
      <c r="U71" s="36">
        <f>V71*F71/100</f>
        <v>56844000</v>
      </c>
      <c r="V71" s="37">
        <f>[2]JT!N19</f>
        <v>31.58</v>
      </c>
      <c r="W71" s="38">
        <f>V71-R71</f>
        <v>25.119999999999997</v>
      </c>
      <c r="X71" s="37">
        <f>W71*G71/100</f>
        <v>3.0966707803114522E-2</v>
      </c>
      <c r="Y71" s="36">
        <f>+W71*F71/100</f>
        <v>45216000</v>
      </c>
      <c r="Z71" s="35">
        <f>[2]JT!T19</f>
        <v>0</v>
      </c>
      <c r="AA71" s="35" t="s">
        <v>10</v>
      </c>
      <c r="AC71" s="33">
        <f>U71-'[3]RFK-1S'!N34</f>
        <v>5714700</v>
      </c>
      <c r="AD71" s="34">
        <f>V71-'[3]RFK-1S'!O34</f>
        <v>3.1699999999999982</v>
      </c>
      <c r="AF71" s="34">
        <f>H71-'[3]RFK-1S'!H34</f>
        <v>2.2100000000000009</v>
      </c>
      <c r="AG71" s="33">
        <f>J71-'[3]RFK-1S'!I34</f>
        <v>3982000</v>
      </c>
    </row>
    <row r="72" spans="1:33" s="32" customFormat="1" ht="28.5" x14ac:dyDescent="0.2">
      <c r="A72" s="49">
        <f>'[2]FORM 6 (Rp.)(SIMB)'!B64</f>
        <v>47</v>
      </c>
      <c r="B72" s="49" t="str">
        <f>'[2]FORM 6 (Rp.)(SIMB)'!A64</f>
        <v>1.03.1.03.02.20.08.</v>
      </c>
      <c r="C72" s="48" t="str">
        <f>'[2]FORM 6 (Rp.)(SIMB)'!C64</f>
        <v>Kegiatan Pemeliharaan Prasarana dan Sarana Air Baku Balai PSDA Seluna</v>
      </c>
      <c r="D72" s="47" t="str">
        <f>'[2]FORM 6 (Rp.)(SIMB)'!D64</f>
        <v>OP-SLN</v>
      </c>
      <c r="E72" s="46"/>
      <c r="F72" s="45">
        <f>'[2]FORM 6 (Rp.)(SIMB)'!E64</f>
        <v>170000000</v>
      </c>
      <c r="G72" s="44">
        <f>F72/$F$128*100</f>
        <v>0.11642649342112237</v>
      </c>
      <c r="H72" s="43">
        <f>'[2]FORM 8 (%)'!M64</f>
        <v>11.84</v>
      </c>
      <c r="I72" s="43">
        <f>+H72*G72/100</f>
        <v>1.3784896821060887E-2</v>
      </c>
      <c r="J72" s="36">
        <f>(1/100)*'[2]FORM 6 (Rp.)(SIMB)'!H188*F72</f>
        <v>20134000</v>
      </c>
      <c r="K72" s="36">
        <f>(1/100)*'[2]FORM 6 (Rp.) (DINAS)'!H188*F72</f>
        <v>20135000</v>
      </c>
      <c r="L72" s="42" t="str">
        <f>'[2]FORM 4'!D63</f>
        <v>2 embung</v>
      </c>
      <c r="M72" s="41" t="str">
        <f>[2]SLN!E19</f>
        <v>Survey pekerjaan Sw 2 Lokasi</v>
      </c>
      <c r="N72" s="36">
        <f>'[5]RFK 1 Dinas'!P72</f>
        <v>10877970</v>
      </c>
      <c r="O72" s="36">
        <f>[2]SLN!H19</f>
        <v>9948410</v>
      </c>
      <c r="P72" s="36">
        <f>[2]SLN!I19</f>
        <v>20826380</v>
      </c>
      <c r="Q72" s="40">
        <f>+P72/F72*100</f>
        <v>12.250811764705883</v>
      </c>
      <c r="R72" s="37">
        <f>S72/F72*100</f>
        <v>6.6000000000000005</v>
      </c>
      <c r="S72" s="39">
        <f>'[4]RFK 1 Dinas'!U72</f>
        <v>11220000</v>
      </c>
      <c r="T72" s="37">
        <f>R72*G72/100</f>
        <v>7.6841485657940765E-3</v>
      </c>
      <c r="U72" s="36">
        <f>V72*F72/100</f>
        <v>22100000</v>
      </c>
      <c r="V72" s="37">
        <f>[2]SLN!N19</f>
        <v>13</v>
      </c>
      <c r="W72" s="38">
        <f>V72-R72</f>
        <v>6.3999999999999995</v>
      </c>
      <c r="X72" s="37">
        <f>W72*G72/100</f>
        <v>7.4512955789518311E-3</v>
      </c>
      <c r="Y72" s="36">
        <f>+W72*F72/100</f>
        <v>10880000</v>
      </c>
      <c r="Z72" s="35">
        <f>[2]SLN!T19</f>
        <v>0</v>
      </c>
      <c r="AA72" s="35" t="s">
        <v>10</v>
      </c>
      <c r="AC72" s="33">
        <f>U72-'[3]RFK-1S'!N35</f>
        <v>4250000</v>
      </c>
      <c r="AD72" s="34">
        <f>V72-'[3]RFK-1S'!O35</f>
        <v>2.5</v>
      </c>
      <c r="AF72" s="34">
        <f>H72-'[3]RFK-1S'!H35</f>
        <v>3.0199999999999996</v>
      </c>
      <c r="AG72" s="33">
        <f>J72-'[3]RFK-1S'!I35</f>
        <v>5140000</v>
      </c>
    </row>
    <row r="73" spans="1:33" s="32" customFormat="1" ht="42.75" x14ac:dyDescent="0.2">
      <c r="A73" s="49">
        <f>'[2]FORM 6 (Rp.)(SIMB)'!B65</f>
        <v>48</v>
      </c>
      <c r="B73" s="49" t="str">
        <f>'[2]FORM 6 (Rp.)(SIMB)'!A65</f>
        <v>1.03.1.03.02.20.09.</v>
      </c>
      <c r="C73" s="48" t="str">
        <f>'[2]FORM 6 (Rp.)(SIMB)'!C65</f>
        <v>Kegiatan Pemeliharaan Prasarana dan Sarana Air Baku Balai PSDA Bengawan Solo</v>
      </c>
      <c r="D73" s="47" t="str">
        <f>'[2]FORM 6 (Rp.)(SIMB)'!D65</f>
        <v>OP-BS</v>
      </c>
      <c r="E73" s="46"/>
      <c r="F73" s="45">
        <f>'[2]FORM 6 (Rp.)(SIMB)'!E65</f>
        <v>185000000</v>
      </c>
      <c r="G73" s="44">
        <f>F73/$F$128*100</f>
        <v>0.12669941931122142</v>
      </c>
      <c r="H73" s="43">
        <f>'[2]FORM 8 (%)'!M65</f>
        <v>20.7</v>
      </c>
      <c r="I73" s="43">
        <f>+H73*G73/100</f>
        <v>2.6226779797422831E-2</v>
      </c>
      <c r="J73" s="36">
        <f>(1/100)*'[2]FORM 6 (Rp.)(SIMB)'!H189*F73</f>
        <v>35540000.000000007</v>
      </c>
      <c r="K73" s="36">
        <f>(1/100)*'[2]FORM 6 (Rp.) (DINAS)'!H189*F73</f>
        <v>34500000</v>
      </c>
      <c r="L73" s="42" t="str">
        <f>'[2]FORM 4'!D64</f>
        <v>5 lokasi</v>
      </c>
      <c r="M73" s="41" t="str">
        <f>[2]BS!E19</f>
        <v>pekerjaan swakelola 1 lokasi</v>
      </c>
      <c r="N73" s="36">
        <f>'[5]RFK 1 Dinas'!P73</f>
        <v>20798150</v>
      </c>
      <c r="O73" s="36">
        <f>[2]BS!H19</f>
        <v>10317500</v>
      </c>
      <c r="P73" s="36">
        <f>[2]BS!I19</f>
        <v>31115650</v>
      </c>
      <c r="Q73" s="40">
        <f>+P73/F73*100</f>
        <v>16.81927027027027</v>
      </c>
      <c r="R73" s="37">
        <f>S73/F73*100</f>
        <v>12.25</v>
      </c>
      <c r="S73" s="39">
        <f>'[4]RFK 1 Dinas'!U73</f>
        <v>22662500</v>
      </c>
      <c r="T73" s="37">
        <f>R73*G73/100</f>
        <v>1.5520678865624624E-2</v>
      </c>
      <c r="U73" s="36">
        <f>V73*F73/100</f>
        <v>39701000</v>
      </c>
      <c r="V73" s="37">
        <f>[2]BS!N19</f>
        <v>21.46</v>
      </c>
      <c r="W73" s="38">
        <f>V73-R73</f>
        <v>9.2100000000000009</v>
      </c>
      <c r="X73" s="37">
        <f>W73*G73/100</f>
        <v>1.1669016518563493E-2</v>
      </c>
      <c r="Y73" s="36">
        <f>+W73*F73/100</f>
        <v>17038500.000000004</v>
      </c>
      <c r="Z73" s="35">
        <f>[2]BS!T19</f>
        <v>0</v>
      </c>
      <c r="AA73" s="35" t="s">
        <v>10</v>
      </c>
      <c r="AC73" s="33">
        <f>U73-'[3]RFK-1S'!N36</f>
        <v>-13357000</v>
      </c>
      <c r="AD73" s="34">
        <f>V73-'[3]RFK-1S'!O36</f>
        <v>-7.2199999999999989</v>
      </c>
      <c r="AF73" s="34">
        <f>H73-'[3]RFK-1S'!H36</f>
        <v>-7.8100000000000023</v>
      </c>
      <c r="AG73" s="33">
        <f>J73-'[3]RFK-1S'!I36</f>
        <v>-17203499.999999993</v>
      </c>
    </row>
    <row r="74" spans="1:33" s="32" customFormat="1" ht="33.75" x14ac:dyDescent="0.2">
      <c r="A74" s="49">
        <f>'[2]FORM 6 (Rp.)(SIMB)'!B66</f>
        <v>49</v>
      </c>
      <c r="B74" s="49" t="str">
        <f>'[2]FORM 6 (Rp.)(SIMB)'!A66</f>
        <v>1.03.1.03.02.20.10.</v>
      </c>
      <c r="C74" s="48" t="str">
        <f>'[2]FORM 6 (Rp.)(SIMB)'!C66</f>
        <v>Kegiatan Pemeliharaan Prasarana dan Sarana Air Baku Balai PSDA Probolo</v>
      </c>
      <c r="D74" s="47" t="str">
        <f>'[2]FORM 6 (Rp.)(SIMB)'!D66</f>
        <v>OP-PBL</v>
      </c>
      <c r="E74" s="46"/>
      <c r="F74" s="45">
        <f>'[2]FORM 6 (Rp.)(SIMB)'!E66</f>
        <v>160000000</v>
      </c>
      <c r="G74" s="44">
        <f>F74/$F$128*100</f>
        <v>0.10957787616105637</v>
      </c>
      <c r="H74" s="43">
        <f>'[2]FORM 8 (%)'!M66</f>
        <v>29.1</v>
      </c>
      <c r="I74" s="43">
        <f>+H74*G74/100</f>
        <v>3.1887161962867408E-2</v>
      </c>
      <c r="J74" s="36">
        <f>(1/100)*'[2]FORM 6 (Rp.)(SIMB)'!H190*F74</f>
        <v>42754000</v>
      </c>
      <c r="K74" s="36">
        <f>(1/100)*'[2]FORM 6 (Rp.) (DINAS)'!H190*F74</f>
        <v>46560000.000000007</v>
      </c>
      <c r="L74" s="42" t="str">
        <f>'[2]FORM 4'!D65</f>
        <v>2 lokasi</v>
      </c>
      <c r="M74" s="41" t="str">
        <f>[2]PBL!E19</f>
        <v>Inventarisasi mata air 2 lokasi, survey dan desain</v>
      </c>
      <c r="N74" s="36">
        <f>'[5]RFK 1 Dinas'!P74</f>
        <v>9556225</v>
      </c>
      <c r="O74" s="36">
        <f>[2]PBL!H19</f>
        <v>41679200</v>
      </c>
      <c r="P74" s="36">
        <f>[2]PBL!I19</f>
        <v>51235425</v>
      </c>
      <c r="Q74" s="40">
        <f>+P74/F74*100</f>
        <v>32.022140624999999</v>
      </c>
      <c r="R74" s="37">
        <f>S74/F74*100</f>
        <v>6.29</v>
      </c>
      <c r="S74" s="39">
        <f>'[4]RFK 1 Dinas'!U74</f>
        <v>10064000</v>
      </c>
      <c r="T74" s="37">
        <f>R74*G74/100</f>
        <v>6.8924484105304454E-3</v>
      </c>
      <c r="U74" s="36">
        <f>V74*F74/100</f>
        <v>51232000.000000007</v>
      </c>
      <c r="V74" s="37">
        <f>[2]PBL!N19</f>
        <v>32.020000000000003</v>
      </c>
      <c r="W74" s="38">
        <f>V74-R74</f>
        <v>25.730000000000004</v>
      </c>
      <c r="X74" s="37">
        <f>W74*G74/100</f>
        <v>2.8194387536239807E-2</v>
      </c>
      <c r="Y74" s="36">
        <f>+W74*F74/100</f>
        <v>41168000.000000007</v>
      </c>
      <c r="Z74" s="35">
        <f>[2]PBL!T19</f>
        <v>0</v>
      </c>
      <c r="AA74" s="35" t="s">
        <v>10</v>
      </c>
      <c r="AC74" s="33">
        <f>U74-'[3]RFK-1S'!N37</f>
        <v>13632000.000000007</v>
      </c>
      <c r="AD74" s="34">
        <f>V74-'[3]RFK-1S'!O37</f>
        <v>8.5200000000000031</v>
      </c>
      <c r="AF74" s="34">
        <f>H74-'[3]RFK-1S'!H37</f>
        <v>7.82</v>
      </c>
      <c r="AG74" s="33">
        <f>J74-'[3]RFK-1S'!I37</f>
        <v>8706000</v>
      </c>
    </row>
    <row r="75" spans="1:33" s="32" customFormat="1" ht="42.75" x14ac:dyDescent="0.2">
      <c r="A75" s="49">
        <f>'[2]FORM 6 (Rp.)(SIMB)'!B67</f>
        <v>50</v>
      </c>
      <c r="B75" s="49" t="str">
        <f>'[2]FORM 6 (Rp.)(SIMB)'!A67</f>
        <v>1.03.1.03.02.20.11.</v>
      </c>
      <c r="C75" s="48" t="str">
        <f>'[2]FORM 6 (Rp.)(SIMB)'!C67</f>
        <v>Kegiatan Pemeliharaan Prasarana dan Sarana Air Baku Balai PSDA Serayu Citanduy</v>
      </c>
      <c r="D75" s="47" t="str">
        <f>'[2]FORM 6 (Rp.)(SIMB)'!D67</f>
        <v>OP-SC</v>
      </c>
      <c r="E75" s="46"/>
      <c r="F75" s="45">
        <f>'[2]FORM 6 (Rp.)(SIMB)'!E67</f>
        <v>175000000</v>
      </c>
      <c r="G75" s="44">
        <f>F75/$F$128*100</f>
        <v>0.11985080205115539</v>
      </c>
      <c r="H75" s="43">
        <f>'[2]FORM 8 (%)'!M67</f>
        <v>11.15</v>
      </c>
      <c r="I75" s="43">
        <f>+H75*G75/100</f>
        <v>1.3363364428703825E-2</v>
      </c>
      <c r="J75" s="36">
        <f>(1/100)*'[2]FORM 6 (Rp.)(SIMB)'!H191*F75</f>
        <v>19445000</v>
      </c>
      <c r="K75" s="36">
        <f>(1/100)*'[2]FORM 6 (Rp.) (DINAS)'!H191*F75</f>
        <v>19445000</v>
      </c>
      <c r="L75" s="42" t="str">
        <f>'[2]FORM 4'!D66</f>
        <v>3 lokasi</v>
      </c>
      <c r="M75" s="41" t="str">
        <f>[2]SC!E19</f>
        <v>Rapat identifikasi air baku</v>
      </c>
      <c r="N75" s="36">
        <f>'[5]RFK 1 Dinas'!P75</f>
        <v>10294400</v>
      </c>
      <c r="O75" s="36">
        <f>[2]SC!H19</f>
        <v>33181500</v>
      </c>
      <c r="P75" s="36">
        <f>[2]SC!I19</f>
        <v>43475900</v>
      </c>
      <c r="Q75" s="40">
        <f>+P75/F75*100</f>
        <v>24.84337142857143</v>
      </c>
      <c r="R75" s="37">
        <f>S75/F75*100</f>
        <v>5.89</v>
      </c>
      <c r="S75" s="39">
        <f>'[4]RFK 1 Dinas'!U75</f>
        <v>10307500</v>
      </c>
      <c r="T75" s="37">
        <f>R75*G75/100</f>
        <v>7.0592122408130523E-3</v>
      </c>
      <c r="U75" s="36">
        <f>V75*F75/100</f>
        <v>43540000</v>
      </c>
      <c r="V75" s="37">
        <f>[2]SC!N19</f>
        <v>24.88</v>
      </c>
      <c r="W75" s="38">
        <f>V75-R75</f>
        <v>18.989999999999998</v>
      </c>
      <c r="X75" s="37">
        <f>W75*G75/100</f>
        <v>2.2759667309514408E-2</v>
      </c>
      <c r="Y75" s="36">
        <f>+W75*F75/100</f>
        <v>33232499.999999996</v>
      </c>
      <c r="Z75" s="50">
        <f>[2]SC!T19</f>
        <v>0</v>
      </c>
      <c r="AA75" s="35" t="s">
        <v>10</v>
      </c>
      <c r="AC75" s="33">
        <f>U75-'[3]RFK-1S'!N38</f>
        <v>16940000</v>
      </c>
      <c r="AD75" s="34">
        <f>V75-'[3]RFK-1S'!O38</f>
        <v>9.68</v>
      </c>
      <c r="AF75" s="34">
        <f>H75-'[3]RFK-1S'!H38</f>
        <v>-4.0499999999999989</v>
      </c>
      <c r="AG75" s="33">
        <f>J75-'[3]RFK-1S'!I38</f>
        <v>-7155000</v>
      </c>
    </row>
    <row r="76" spans="1:33" s="32" customFormat="1" x14ac:dyDescent="0.2">
      <c r="A76" s="49"/>
      <c r="B76" s="49"/>
      <c r="C76" s="48"/>
      <c r="D76" s="47"/>
      <c r="E76" s="46"/>
      <c r="F76" s="45"/>
      <c r="G76" s="44"/>
      <c r="H76" s="43"/>
      <c r="I76" s="43"/>
      <c r="J76" s="36"/>
      <c r="K76" s="36"/>
      <c r="L76" s="42"/>
      <c r="M76" s="41"/>
      <c r="N76" s="36"/>
      <c r="O76" s="36"/>
      <c r="P76" s="36"/>
      <c r="Q76" s="40"/>
      <c r="R76" s="37"/>
      <c r="S76" s="39"/>
      <c r="T76" s="37"/>
      <c r="U76" s="36"/>
      <c r="V76" s="37"/>
      <c r="W76" s="38"/>
      <c r="X76" s="37"/>
      <c r="Y76" s="36"/>
      <c r="Z76" s="35"/>
      <c r="AA76" s="35"/>
      <c r="AC76" s="33"/>
      <c r="AD76" s="34"/>
      <c r="AF76" s="34"/>
      <c r="AG76" s="33"/>
    </row>
    <row r="77" spans="1:33" s="55" customFormat="1" ht="38.25" x14ac:dyDescent="0.2">
      <c r="A77" s="58" t="str">
        <f>'[2]FORM 6 (Rp.)(SIMB)'!B69</f>
        <v>VII</v>
      </c>
      <c r="B77" s="58" t="str">
        <f>'[2]FORM 6 (Rp.)(SIMB)'!A69</f>
        <v>1.03.1.03.02.21.</v>
      </c>
      <c r="C77" s="71" t="str">
        <f>'[2]FORM 6 (Rp.)(SIMB)'!C69</f>
        <v>Program Pengelolaan dan Konservasi Sungai, Danau dan Sumber Daya Air Lainnya</v>
      </c>
      <c r="D77" s="70"/>
      <c r="E77" s="67"/>
      <c r="F77" s="69">
        <f>SUM(F78:F107)</f>
        <v>24649287000</v>
      </c>
      <c r="G77" s="68">
        <f>F77/$F$128*100</f>
        <v>16.881353239652103</v>
      </c>
      <c r="H77" s="68">
        <f>I77*100/G77</f>
        <v>11.633281754559471</v>
      </c>
      <c r="I77" s="68">
        <f>SUM(I78:I107)</f>
        <v>1.9638553863511823</v>
      </c>
      <c r="J77" s="59">
        <f>SUM(J78:J107)</f>
        <v>1855699000</v>
      </c>
      <c r="K77" s="59">
        <f>SUM(K78:K107)</f>
        <v>2763329550</v>
      </c>
      <c r="L77" s="67"/>
      <c r="M77" s="67"/>
      <c r="N77" s="59">
        <f>SUM(N78:N107)</f>
        <v>1019414435</v>
      </c>
      <c r="O77" s="59">
        <f>SUM(O78:O107)</f>
        <v>777017225</v>
      </c>
      <c r="P77" s="59">
        <f>SUM(P78:P107)</f>
        <v>1796431660</v>
      </c>
      <c r="Q77" s="66">
        <f>+P77/F77*100</f>
        <v>7.2879660170292144</v>
      </c>
      <c r="R77" s="65">
        <f>S77/F77*100</f>
        <v>5.302870515889567</v>
      </c>
      <c r="S77" s="64">
        <f>'[4]RFK 1 Dinas'!U77</f>
        <v>1307119772.7</v>
      </c>
      <c r="T77" s="63">
        <f>SUM(T78:T107)</f>
        <v>0.89519630362867963</v>
      </c>
      <c r="U77" s="59">
        <f>SUM(U78:U107)</f>
        <v>2306613358</v>
      </c>
      <c r="V77" s="62">
        <f>U77/F77*100</f>
        <v>9.3577285136077162</v>
      </c>
      <c r="W77" s="61">
        <f>Y77/F77*100</f>
        <v>0</v>
      </c>
      <c r="X77" s="60">
        <f>Y77/$F$128*100</f>
        <v>0</v>
      </c>
      <c r="Y77" s="59">
        <f>'[6]RFK 1 Dinas'!Z77</f>
        <v>0</v>
      </c>
      <c r="Z77" s="35"/>
      <c r="AA77" s="58"/>
      <c r="AC77" s="56"/>
      <c r="AD77" s="57"/>
      <c r="AF77" s="57"/>
      <c r="AG77" s="56"/>
    </row>
    <row r="78" spans="1:33" s="32" customFormat="1" ht="28.5" x14ac:dyDescent="0.2">
      <c r="A78" s="49">
        <f>'[2]FORM 6 (Rp.)(SIMB)'!B70</f>
        <v>51</v>
      </c>
      <c r="B78" s="49" t="str">
        <f>'[2]FORM 6 (Rp.)(SIMB)'!A70</f>
        <v>1.03.1.03.02.21.01.</v>
      </c>
      <c r="C78" s="48" t="str">
        <f>'[2]FORM 6 (Rp.)(SIMB)'!C70</f>
        <v>Kegiatan Perencanaan Teknis Prasarana dan Sarana  Konservasi</v>
      </c>
      <c r="D78" s="47" t="str">
        <f>'[2]FORM 6 (Rp.)(SIMB)'!D70</f>
        <v>SID</v>
      </c>
      <c r="E78" s="46"/>
      <c r="F78" s="45">
        <f>'[2]FORM 6 (Rp.)(SIMB)'!E70</f>
        <v>900000000</v>
      </c>
      <c r="G78" s="44">
        <f>F78/$F$128*100</f>
        <v>0.61637555340594197</v>
      </c>
      <c r="H78" s="43">
        <f>'[2]FORM 8 (%)'!M70</f>
        <v>4.6399999999999997</v>
      </c>
      <c r="I78" s="43">
        <f>+H78*G78/100</f>
        <v>2.8599825678035703E-2</v>
      </c>
      <c r="J78" s="36">
        <f>(1/100)*'[2]FORM 6 (Rp.)(SIMB)'!H194*F78</f>
        <v>39250000</v>
      </c>
      <c r="K78" s="36">
        <f>(1/100)*'[2]FORM 6 (Rp.) (DINAS)'!H194*F78</f>
        <v>39250000</v>
      </c>
      <c r="L78" s="42" t="str">
        <f>'[2]FORM 4'!D69</f>
        <v>2 Dokumen</v>
      </c>
      <c r="M78" s="41" t="str">
        <f>[2]PPT!E24</f>
        <v>Klarifikasi dan negosiasi</v>
      </c>
      <c r="N78" s="36">
        <f>'[5]RFK 1 Dinas'!P78</f>
        <v>21736600</v>
      </c>
      <c r="O78" s="36">
        <f>[2]PPT!H24</f>
        <v>17243200</v>
      </c>
      <c r="P78" s="36">
        <f>[2]PPT!I24</f>
        <v>38979800</v>
      </c>
      <c r="Q78" s="40">
        <f>+P78/F78*100</f>
        <v>4.331088888888889</v>
      </c>
      <c r="R78" s="37">
        <f>S78/F78*100</f>
        <v>2.65</v>
      </c>
      <c r="S78" s="39">
        <f>'[4]RFK 1 Dinas'!U78</f>
        <v>23850000</v>
      </c>
      <c r="T78" s="37">
        <f>R78*G78/100</f>
        <v>1.6333952165257463E-2</v>
      </c>
      <c r="U78" s="36">
        <f>V78*F78/100</f>
        <v>41850000.000000007</v>
      </c>
      <c r="V78" s="37">
        <f>[2]PPT!N24</f>
        <v>4.6500000000000004</v>
      </c>
      <c r="W78" s="38">
        <f>V78-R78</f>
        <v>2.0000000000000004</v>
      </c>
      <c r="X78" s="37">
        <f>W78*G78/100</f>
        <v>1.2327511068118841E-2</v>
      </c>
      <c r="Y78" s="36">
        <f>+W78*F78/100</f>
        <v>18000000.000000004</v>
      </c>
      <c r="Z78" s="35">
        <f>[2]PPT!T24</f>
        <v>0</v>
      </c>
      <c r="AA78" s="35" t="s">
        <v>10</v>
      </c>
      <c r="AC78" s="33">
        <f>U78-'[3]RFK-1S'!N40</f>
        <v>18450000.000000007</v>
      </c>
      <c r="AD78" s="34">
        <f>V78-'[3]RFK-1S'!O40</f>
        <v>2.0500000000000003</v>
      </c>
      <c r="AF78" s="34">
        <f>H78-'[3]RFK-1S'!H40</f>
        <v>2.0599999999999996</v>
      </c>
      <c r="AG78" s="33">
        <f>J78-'[3]RFK-1S'!I40</f>
        <v>16030000</v>
      </c>
    </row>
    <row r="79" spans="1:33" s="32" customFormat="1" ht="33.75" x14ac:dyDescent="0.2">
      <c r="A79" s="49">
        <f>'[2]FORM 6 (Rp.)(SIMB)'!B71</f>
        <v>52</v>
      </c>
      <c r="B79" s="49" t="str">
        <f>'[2]FORM 6 (Rp.)(SIMB)'!A71</f>
        <v>1.03.1.03.02.21.02.</v>
      </c>
      <c r="C79" s="48" t="str">
        <f>'[2]FORM 6 (Rp.)(SIMB)'!C71</f>
        <v>Kegiatan Pengelolaan Alat dan Data Hidrologi</v>
      </c>
      <c r="D79" s="47" t="str">
        <f>'[2]FORM 6 (Rp.)(SIMB)'!D71</f>
        <v>HIDRO-PPT</v>
      </c>
      <c r="E79" s="46"/>
      <c r="F79" s="45">
        <f>'[2]FORM 6 (Rp.)(SIMB)'!E71</f>
        <v>675000000</v>
      </c>
      <c r="G79" s="44">
        <f>F79/$F$128*100</f>
        <v>0.46228166505445656</v>
      </c>
      <c r="H79" s="43">
        <f>'[2]FORM 8 (%)'!M71</f>
        <v>16.59</v>
      </c>
      <c r="I79" s="43">
        <f>+H79*G79/100</f>
        <v>7.6692528232534349E-2</v>
      </c>
      <c r="J79" s="36">
        <f>(1/100)*'[2]FORM 6 (Rp.)(SIMB)'!H195*F79</f>
        <v>111650000.00000001</v>
      </c>
      <c r="K79" s="36">
        <f>(1/100)*'[2]FORM 6 (Rp.) (DINAS)'!H195*F79</f>
        <v>111650000.00000001</v>
      </c>
      <c r="L79" s="42" t="str">
        <f>'[2]FORM 4'!D70</f>
        <v>2 lap</v>
      </c>
      <c r="M79" s="41" t="str">
        <f>[2]PPT!E34</f>
        <v>Pengumpulan &amp; pengolahan Data pada 6 BPSDA se-Jateng</v>
      </c>
      <c r="N79" s="36">
        <f>'[5]RFK 1 Dinas'!P79</f>
        <v>56584500</v>
      </c>
      <c r="O79" s="36">
        <f>[2]PPT!H34</f>
        <v>32360750</v>
      </c>
      <c r="P79" s="36">
        <f>[2]PPT!I34</f>
        <v>88945250</v>
      </c>
      <c r="Q79" s="40">
        <f>+P79/F79*100</f>
        <v>13.177074074074074</v>
      </c>
      <c r="R79" s="37">
        <f>S79/F79*100</f>
        <v>11.020000000000001</v>
      </c>
      <c r="S79" s="39">
        <f>'[4]RFK 1 Dinas'!U79</f>
        <v>74385000</v>
      </c>
      <c r="T79" s="53">
        <f>R79*G79/100</f>
        <v>5.0943439489001117E-2</v>
      </c>
      <c r="U79" s="36">
        <f>V79*F79/100</f>
        <v>118125000</v>
      </c>
      <c r="V79" s="54">
        <f>[2]PPT!N34</f>
        <v>17.5</v>
      </c>
      <c r="W79" s="52">
        <f>V79-R79</f>
        <v>6.4799999999999986</v>
      </c>
      <c r="X79" s="37">
        <f>W79*G79/100</f>
        <v>2.9955851895528782E-2</v>
      </c>
      <c r="Y79" s="36">
        <f>+W79*F79/100</f>
        <v>43739999.999999993</v>
      </c>
      <c r="Z79" s="35">
        <f>[2]PPT!T34</f>
        <v>0</v>
      </c>
      <c r="AA79" s="35" t="s">
        <v>10</v>
      </c>
      <c r="AC79" s="33">
        <f>U79-'[3]RFK-1S'!N41</f>
        <v>60375000</v>
      </c>
      <c r="AD79" s="34">
        <f>V79-'[3]RFK-1S'!O41</f>
        <v>1</v>
      </c>
      <c r="AF79" s="34">
        <f>H79-'[3]RFK-1S'!H41</f>
        <v>1.5899999999999999</v>
      </c>
      <c r="AG79" s="33">
        <f>J79-'[3]RFK-1S'!I41</f>
        <v>59150000.000000015</v>
      </c>
    </row>
    <row r="80" spans="1:33" s="32" customFormat="1" ht="28.5" x14ac:dyDescent="0.2">
      <c r="A80" s="49">
        <f>'[2]FORM 6 (Rp.)(SIMB)'!B72</f>
        <v>53</v>
      </c>
      <c r="B80" s="49" t="str">
        <f>'[2]FORM 6 (Rp.)(SIMB)'!A72</f>
        <v>1.03.1.03.02.21.03.</v>
      </c>
      <c r="C80" s="48" t="str">
        <f>'[2]FORM 6 (Rp.)(SIMB)'!C72</f>
        <v>Kegiatan Penyusunan Rencana Pengembangan SDA</v>
      </c>
      <c r="D80" s="47" t="str">
        <f>'[2]FORM 6 (Rp.)(SIMB)'!D72</f>
        <v>BANGSISDA-PPT</v>
      </c>
      <c r="E80" s="46"/>
      <c r="F80" s="45">
        <f>'[2]FORM 6 (Rp.)(SIMB)'!E72</f>
        <v>1340000000</v>
      </c>
      <c r="G80" s="44">
        <f>F80/$F$128*100</f>
        <v>0.91771471284884698</v>
      </c>
      <c r="H80" s="43">
        <f>'[2]FORM 8 (%)'!M72</f>
        <v>20.71</v>
      </c>
      <c r="I80" s="43">
        <f>+H80*G80/100</f>
        <v>0.19005871703099622</v>
      </c>
      <c r="J80" s="36">
        <f>(1/100)*'[2]FORM 6 (Rp.)(SIMB)'!H196*F80</f>
        <v>85800000</v>
      </c>
      <c r="K80" s="36">
        <f>(1/100)*'[2]FORM 6 (Rp.) (DINAS)'!H196*F80</f>
        <v>277499999.99999994</v>
      </c>
      <c r="L80" s="42" t="str">
        <f>'[2]FORM 4'!D71</f>
        <v>4 Dokumen</v>
      </c>
      <c r="M80" s="41" t="str">
        <f>[2]PPT!E40</f>
        <v>Persiapan lelang</v>
      </c>
      <c r="N80" s="36">
        <f>'[5]RFK 1 Dinas'!P80</f>
        <v>55967100</v>
      </c>
      <c r="O80" s="36">
        <f>[2]PPT!H40</f>
        <v>59136000</v>
      </c>
      <c r="P80" s="36">
        <f>[2]PPT!I40</f>
        <v>115103100</v>
      </c>
      <c r="Q80" s="40">
        <f>+P80/F80*100</f>
        <v>8.5897835820895523</v>
      </c>
      <c r="R80" s="37">
        <f>S80/F80*100</f>
        <v>9.19</v>
      </c>
      <c r="S80" s="39">
        <f>'[4]RFK 1 Dinas'!U80</f>
        <v>123146000</v>
      </c>
      <c r="T80" s="37">
        <f>R80*G80/100</f>
        <v>8.4337982110809034E-2</v>
      </c>
      <c r="U80" s="36">
        <f>V80*F80/100</f>
        <v>309004000</v>
      </c>
      <c r="V80" s="37">
        <f>[2]PPT!N40</f>
        <v>23.06</v>
      </c>
      <c r="W80" s="38">
        <f>V80-R80</f>
        <v>13.87</v>
      </c>
      <c r="X80" s="37">
        <f>W80*G80/100</f>
        <v>0.12728703067213507</v>
      </c>
      <c r="Y80" s="36">
        <f>+W80*F80/100</f>
        <v>185858000</v>
      </c>
      <c r="Z80" s="35">
        <f>[2]PPT!T40</f>
        <v>0</v>
      </c>
      <c r="AA80" s="35" t="s">
        <v>10</v>
      </c>
      <c r="AC80" s="33">
        <f>U80-'[3]RFK-1S'!N42</f>
        <v>164954000</v>
      </c>
      <c r="AD80" s="34">
        <f>V80-'[3]RFK-1S'!O42</f>
        <v>12.309999999999999</v>
      </c>
      <c r="AF80" s="34">
        <f>H80-'[3]RFK-1S'!H42</f>
        <v>11.280000000000001</v>
      </c>
      <c r="AG80" s="33">
        <f>J80-'[3]RFK-1S'!I42</f>
        <v>-40562000</v>
      </c>
    </row>
    <row r="81" spans="1:33" s="32" customFormat="1" ht="45" x14ac:dyDescent="0.2">
      <c r="A81" s="49">
        <f>'[2]FORM 6 (Rp.)(SIMB)'!B73</f>
        <v>54</v>
      </c>
      <c r="B81" s="49" t="str">
        <f>'[2]FORM 6 (Rp.)(SIMB)'!A73</f>
        <v>1.03.1.03.02.21.04.</v>
      </c>
      <c r="C81" s="48" t="str">
        <f>'[2]FORM 6 (Rp.)(SIMB)'!C73</f>
        <v>Kegiatan Pengelolaan Sistem Informasi SDA</v>
      </c>
      <c r="D81" s="47" t="str">
        <f>'[2]FORM 6 (Rp.)(SIMB)'!D73</f>
        <v>BANGSISDA-PPT</v>
      </c>
      <c r="E81" s="46"/>
      <c r="F81" s="45">
        <f>'[2]FORM 6 (Rp.)(SIMB)'!E73</f>
        <v>414000000</v>
      </c>
      <c r="G81" s="44">
        <f>F81/$F$128*100</f>
        <v>0.28353275456673332</v>
      </c>
      <c r="H81" s="43">
        <f>'[2]FORM 8 (%)'!M73</f>
        <v>23.86</v>
      </c>
      <c r="I81" s="43">
        <f>+H81*G81/100</f>
        <v>6.7650915239622564E-2</v>
      </c>
      <c r="J81" s="36">
        <f>(1/100)*'[2]FORM 6 (Rp.)(SIMB)'!H197*F81</f>
        <v>98800000</v>
      </c>
      <c r="K81" s="36">
        <f>(1/100)*'[2]FORM 6 (Rp.) (DINAS)'!H197*F81</f>
        <v>98800000</v>
      </c>
      <c r="L81" s="42" t="str">
        <f>'[2]FORM 4'!D72</f>
        <v>2 buletin, 1 database, 1 lap</v>
      </c>
      <c r="M81" s="41" t="str">
        <f>[2]PPT!E44</f>
        <v>Sosi Bakrwil 1,2,3; Pengumpulan data Updating Database &amp; Peta serta buletin</v>
      </c>
      <c r="N81" s="36">
        <f>'[5]RFK 1 Dinas'!P81</f>
        <v>33662300</v>
      </c>
      <c r="O81" s="36">
        <f>[2]PPT!H44</f>
        <v>44716800</v>
      </c>
      <c r="P81" s="36">
        <f>[2]PPT!I44</f>
        <v>78379100</v>
      </c>
      <c r="Q81" s="40">
        <f>+P81/F81*100</f>
        <v>18.932149758454106</v>
      </c>
      <c r="R81" s="37">
        <f>S81/F81*100</f>
        <v>17.23</v>
      </c>
      <c r="S81" s="39">
        <f>'[4]RFK 1 Dinas'!U81</f>
        <v>71332200</v>
      </c>
      <c r="T81" s="37">
        <f>R81*G81/100</f>
        <v>4.8852693611848158E-2</v>
      </c>
      <c r="U81" s="36">
        <f>V81*F81/100</f>
        <v>104369400</v>
      </c>
      <c r="V81" s="37">
        <f>[2]PPT!N44</f>
        <v>25.21</v>
      </c>
      <c r="W81" s="38">
        <f>V81-R81</f>
        <v>7.98</v>
      </c>
      <c r="X81" s="37">
        <f>W81*G81/100</f>
        <v>2.2625913814425323E-2</v>
      </c>
      <c r="Y81" s="36">
        <f>+W81*F81/100</f>
        <v>33037200</v>
      </c>
      <c r="Z81" s="35">
        <f>[2]PPT!T44</f>
        <v>0</v>
      </c>
      <c r="AA81" s="35" t="s">
        <v>10</v>
      </c>
      <c r="AC81" s="33">
        <f>U81-'[3]RFK-1S'!N43</f>
        <v>-2856600</v>
      </c>
      <c r="AD81" s="34">
        <f>V81-'[3]RFK-1S'!O43</f>
        <v>-0.68999999999999773</v>
      </c>
      <c r="AF81" s="34">
        <f>H81-'[3]RFK-1S'!H43</f>
        <v>-0.60999999999999943</v>
      </c>
      <c r="AG81" s="33">
        <f>J81-'[3]RFK-1S'!I43</f>
        <v>-2505800</v>
      </c>
    </row>
    <row r="82" spans="1:33" s="32" customFormat="1" ht="28.5" x14ac:dyDescent="0.2">
      <c r="A82" s="49">
        <f>'[2]FORM 6 (Rp.)(SIMB)'!B74</f>
        <v>55</v>
      </c>
      <c r="B82" s="49" t="str">
        <f>'[2]FORM 6 (Rp.)(SIMB)'!A74</f>
        <v>1.03.1.03.02.21.05.</v>
      </c>
      <c r="C82" s="48" t="str">
        <f>'[2]FORM 6 (Rp.)(SIMB)'!C74</f>
        <v>Kegiatan Perbaikan dan Pembangunan Prasarana dan Sarana Konservasi</v>
      </c>
      <c r="D82" s="47" t="str">
        <f>'[2]FORM 6 (Rp.)(SIMB)'!D74</f>
        <v>PK SWP</v>
      </c>
      <c r="E82" s="46"/>
      <c r="F82" s="45">
        <f>'[2]FORM 6 (Rp.)(SIMB)'!E74</f>
        <v>9692834000</v>
      </c>
      <c r="G82" s="44">
        <f>F82/$F$128*100</f>
        <v>6.6382510231354788</v>
      </c>
      <c r="H82" s="43">
        <f>'[2]FORM 8 (%)'!M74</f>
        <v>8</v>
      </c>
      <c r="I82" s="43">
        <f>+H82*G82/100</f>
        <v>0.53106008185083831</v>
      </c>
      <c r="J82" s="36">
        <f>(1/100)*'[2]FORM 6 (Rp.)(SIMB)'!H198*F82</f>
        <v>42500000</v>
      </c>
      <c r="K82" s="36">
        <f>(1/100)*'[2]FORM 6 (Rp.) (DINAS)'!H198*F82</f>
        <v>726962550</v>
      </c>
      <c r="L82" s="42" t="str">
        <f>'[2]FORM 4'!D73</f>
        <v>4 lokasi</v>
      </c>
      <c r="M82" s="41" t="str">
        <f>[2]SWP!E30</f>
        <v>Administrasi kegiatan 3 bln</v>
      </c>
      <c r="N82" s="36">
        <f>'[5]RFK 1 Dinas'!P82</f>
        <v>37710500</v>
      </c>
      <c r="O82" s="36">
        <f>[2]SWP!H30</f>
        <v>22129200</v>
      </c>
      <c r="P82" s="36">
        <f>[2]SWP!I30</f>
        <v>59839700</v>
      </c>
      <c r="Q82" s="40">
        <f>+P82/F82*100</f>
        <v>0.61736020651957935</v>
      </c>
      <c r="R82" s="37">
        <f>S82/F82*100</f>
        <v>0.39</v>
      </c>
      <c r="S82" s="39">
        <f>'[4]RFK 1 Dinas'!U82</f>
        <v>37802052.600000001</v>
      </c>
      <c r="T82" s="37">
        <f>R82*G82/100</f>
        <v>2.588917899022837E-2</v>
      </c>
      <c r="U82" s="36">
        <f>V82*F82/100</f>
        <v>60095570.799999997</v>
      </c>
      <c r="V82" s="37">
        <f>[2]SWP!N30</f>
        <v>0.62</v>
      </c>
      <c r="W82" s="38">
        <f>V82-R82</f>
        <v>0.22999999999999998</v>
      </c>
      <c r="X82" s="37">
        <f>W82*G82/100</f>
        <v>1.5267977353211599E-2</v>
      </c>
      <c r="Y82" s="36">
        <f>+W82*F82/100</f>
        <v>22293518.199999999</v>
      </c>
      <c r="Z82" s="35" t="str">
        <f>[2]SWP!T30</f>
        <v>???</v>
      </c>
      <c r="AA82" s="35" t="s">
        <v>10</v>
      </c>
      <c r="AC82" s="33">
        <f>U82-'[3]RFK-1S'!N44</f>
        <v>-486984429.19999999</v>
      </c>
      <c r="AD82" s="34">
        <f>V82-'[3]RFK-1S'!O44</f>
        <v>-5.0199999999999996</v>
      </c>
      <c r="AF82" s="34">
        <f>H82-'[3]RFK-1S'!H44</f>
        <v>5</v>
      </c>
      <c r="AG82" s="33">
        <f>J82-'[3]RFK-1S'!I44</f>
        <v>-248500000</v>
      </c>
    </row>
    <row r="83" spans="1:33" s="32" customFormat="1" ht="57" x14ac:dyDescent="0.2">
      <c r="A83" s="49">
        <f>'[2]FORM 6 (Rp.)(SIMB)'!B75</f>
        <v>56</v>
      </c>
      <c r="B83" s="49" t="str">
        <f>'[2]FORM 6 (Rp.)(SIMB)'!A75</f>
        <v>1.03.1.03.02.21.06.</v>
      </c>
      <c r="C83" s="48" t="str">
        <f>'[2]FORM 6 (Rp.)(SIMB)'!C75</f>
        <v>Kegiatan Pembinaan, Pemantauan &amp; Evaluasi Kinerja dan Kondisi Prasarana dan Sarana Konservasi serta Monitoring Bendungan</v>
      </c>
      <c r="D83" s="47" t="str">
        <f>'[2]FORM 6 (Rp.)(SIMB)'!D75</f>
        <v>OP SWP</v>
      </c>
      <c r="E83" s="46"/>
      <c r="F83" s="45">
        <f>'[2]FORM 6 (Rp.)(SIMB)'!E75</f>
        <v>200000000</v>
      </c>
      <c r="G83" s="44">
        <f>F83/$F$128*100</f>
        <v>0.13697234520132046</v>
      </c>
      <c r="H83" s="43">
        <f>'[2]FORM 8 (%)'!M75</f>
        <v>21.78</v>
      </c>
      <c r="I83" s="43">
        <f>+H83*G83/100</f>
        <v>2.9832576784847596E-2</v>
      </c>
      <c r="J83" s="36">
        <f>(1/100)*'[2]FORM 6 (Rp.)(SIMB)'!H199*F83</f>
        <v>43563000</v>
      </c>
      <c r="K83" s="36">
        <f>(1/100)*'[2]FORM 6 (Rp.) (DINAS)'!H199*F83</f>
        <v>43563000</v>
      </c>
      <c r="L83" s="42" t="str">
        <f>'[2]FORM 4'!D74</f>
        <v>1 Dinas</v>
      </c>
      <c r="M83" s="41" t="str">
        <f>[2]SWP!E16</f>
        <v>Koordinasi pembinaan 6 BPSDA, monotoring bendungan 3 bln</v>
      </c>
      <c r="N83" s="36">
        <f>'[5]RFK 1 Dinas'!P83</f>
        <v>24468700</v>
      </c>
      <c r="O83" s="36">
        <f>[2]SWP!H16</f>
        <v>16127200</v>
      </c>
      <c r="P83" s="36">
        <f>[2]SWP!I16</f>
        <v>40595900</v>
      </c>
      <c r="Q83" s="40">
        <f>+P83/F83*100</f>
        <v>20.29795</v>
      </c>
      <c r="R83" s="37">
        <f>S83/F83*100</f>
        <v>13</v>
      </c>
      <c r="S83" s="39">
        <f>'[4]RFK 1 Dinas'!U83</f>
        <v>26000000</v>
      </c>
      <c r="T83" s="37">
        <f>R83*G83/100</f>
        <v>1.7806404876171661E-2</v>
      </c>
      <c r="U83" s="36">
        <f>V83*F83/100</f>
        <v>45500000</v>
      </c>
      <c r="V83" s="37">
        <f>[2]SWP!N16</f>
        <v>22.75</v>
      </c>
      <c r="W83" s="38">
        <f>V83-R83</f>
        <v>9.75</v>
      </c>
      <c r="X83" s="37">
        <f>W83*G83/100</f>
        <v>1.3354803657128744E-2</v>
      </c>
      <c r="Y83" s="36">
        <f>+W83*F83/100</f>
        <v>19500000</v>
      </c>
      <c r="Z83" s="35">
        <f>[2]SWP!T16</f>
        <v>0</v>
      </c>
      <c r="AA83" s="35" t="s">
        <v>10</v>
      </c>
      <c r="AC83" s="33">
        <f>U83-'[3]RFK-1S'!N45</f>
        <v>8300000</v>
      </c>
      <c r="AD83" s="34">
        <f>V83-'[3]RFK-1S'!O45</f>
        <v>4.1499999999999986</v>
      </c>
      <c r="AF83" s="34">
        <f>H83-'[3]RFK-1S'!H45</f>
        <v>4.370000000000001</v>
      </c>
      <c r="AG83" s="33">
        <f>J83-'[3]RFK-1S'!I45</f>
        <v>8743000</v>
      </c>
    </row>
    <row r="84" spans="1:33" s="32" customFormat="1" ht="28.5" x14ac:dyDescent="0.2">
      <c r="A84" s="49">
        <f>'[2]FORM 6 (Rp.)(SIMB)'!B76</f>
        <v>57</v>
      </c>
      <c r="B84" s="49" t="str">
        <f>'[2]FORM 6 (Rp.)(SIMB)'!A76</f>
        <v>1.03.1.03.02.21.07.</v>
      </c>
      <c r="C84" s="48" t="str">
        <f>'[2]FORM 6 (Rp.)(SIMB)'!C76</f>
        <v>Kegiatan Konservasi SDA Melalui Kerjasama dengan Masyarakat</v>
      </c>
      <c r="D84" s="47" t="str">
        <f>'[2]FORM 6 (Rp.)(SIMB)'!D76</f>
        <v>M Mutu</v>
      </c>
      <c r="E84" s="46"/>
      <c r="F84" s="45">
        <f>'[2]FORM 6 (Rp.)(SIMB)'!E76</f>
        <v>200000000</v>
      </c>
      <c r="G84" s="44">
        <f>F84/$F$128*100</f>
        <v>0.13697234520132046</v>
      </c>
      <c r="H84" s="43">
        <f>'[2]FORM 8 (%)'!M76</f>
        <v>42.3</v>
      </c>
      <c r="I84" s="43">
        <f>+H84*G84/100</f>
        <v>5.7939302020158553E-2</v>
      </c>
      <c r="J84" s="36">
        <f>(1/100)*'[2]FORM 6 (Rp.)(SIMB)'!H200*F84</f>
        <v>107159999.99999999</v>
      </c>
      <c r="K84" s="36">
        <f>(1/100)*'[2]FORM 6 (Rp.) (DINAS)'!H200*F84</f>
        <v>84530000</v>
      </c>
      <c r="L84" s="42" t="str">
        <f>'[2]FORM 4'!D75</f>
        <v>2 Waduk dan 6 SA</v>
      </c>
      <c r="M84" s="41" t="str">
        <f>[2]KSP!E20</f>
        <v>Administrasi pendukung</v>
      </c>
      <c r="N84" s="36">
        <f>'[5]RFK 1 Dinas'!P84</f>
        <v>15344700</v>
      </c>
      <c r="O84" s="36">
        <f>[2]KSP!H20</f>
        <v>11655300</v>
      </c>
      <c r="P84" s="36">
        <f>[2]KSP!I20</f>
        <v>27000000</v>
      </c>
      <c r="Q84" s="40">
        <f>+P84/F84*100</f>
        <v>13.5</v>
      </c>
      <c r="R84" s="37">
        <f>S84/F84*100</f>
        <v>23</v>
      </c>
      <c r="S84" s="39">
        <f>'[4]RFK 1 Dinas'!U84</f>
        <v>46000000</v>
      </c>
      <c r="T84" s="37">
        <f>R84*G84/100</f>
        <v>3.1503639396303705E-2</v>
      </c>
      <c r="U84" s="36">
        <f>V84*F84/100</f>
        <v>66000000</v>
      </c>
      <c r="V84" s="37">
        <f>[2]KSP!N20</f>
        <v>33</v>
      </c>
      <c r="W84" s="38">
        <f>V84-R84</f>
        <v>10</v>
      </c>
      <c r="X84" s="37">
        <f>W84*G84/100</f>
        <v>1.3697234520132046E-2</v>
      </c>
      <c r="Y84" s="36">
        <f>+W84*F84/100</f>
        <v>20000000</v>
      </c>
      <c r="Z84" s="35" t="str">
        <f>[2]KSP!T20</f>
        <v>???</v>
      </c>
      <c r="AA84" s="35" t="s">
        <v>10</v>
      </c>
      <c r="AC84" s="33">
        <f>U84-'[3]RFK-1S'!N46</f>
        <v>9000000</v>
      </c>
      <c r="AD84" s="34">
        <f>V84-'[3]RFK-1S'!O46</f>
        <v>4.5</v>
      </c>
      <c r="AF84" s="34">
        <f>H84-'[3]RFK-1S'!H46</f>
        <v>14.919999999999998</v>
      </c>
      <c r="AG84" s="33">
        <f>J84-'[3]RFK-1S'!I46</f>
        <v>52399999.999999985</v>
      </c>
    </row>
    <row r="85" spans="1:33" s="32" customFormat="1" ht="28.5" x14ac:dyDescent="0.2">
      <c r="A85" s="49">
        <f>'[2]FORM 6 (Rp.)(SIMB)'!B77</f>
        <v>58</v>
      </c>
      <c r="B85" s="49" t="str">
        <f>'[2]FORM 6 (Rp.)(SIMB)'!A77</f>
        <v>1.03.1.03.02.21.08.</v>
      </c>
      <c r="C85" s="48" t="str">
        <f>'[2]FORM 6 (Rp.)(SIMB)'!C77</f>
        <v>Kegiatan Pembinaan dan Penerapan Sistem Jaminan Mutu</v>
      </c>
      <c r="D85" s="47" t="str">
        <f>'[2]FORM 6 (Rp.)(SIMB)'!D77</f>
        <v>M Mutu</v>
      </c>
      <c r="E85" s="46"/>
      <c r="F85" s="45">
        <f>'[2]FORM 6 (Rp.)(SIMB)'!E77</f>
        <v>250000000</v>
      </c>
      <c r="G85" s="44">
        <f>F85/$F$128*100</f>
        <v>0.17121543150165056</v>
      </c>
      <c r="H85" s="43">
        <f>'[2]FORM 8 (%)'!M77</f>
        <v>24.11</v>
      </c>
      <c r="I85" s="43">
        <f>+H85*G85/100</f>
        <v>4.1280040535047947E-2</v>
      </c>
      <c r="J85" s="36">
        <f>(1/100)*'[2]FORM 6 (Rp.)(SIMB)'!H201*F85</f>
        <v>60203000</v>
      </c>
      <c r="K85" s="36">
        <f>(1/100)*'[2]FORM 6 (Rp.) (DINAS)'!H201*F85</f>
        <v>60203000</v>
      </c>
      <c r="L85" s="42" t="str">
        <f>'[2]FORM 4'!D76</f>
        <v>4 Dokumen</v>
      </c>
      <c r="M85" s="41" t="str">
        <f>[2]KSP!E24</f>
        <v>1x workshop SMM</v>
      </c>
      <c r="N85" s="36">
        <f>'[5]RFK 1 Dinas'!P85</f>
        <v>10488700</v>
      </c>
      <c r="O85" s="36">
        <f>[2]KSP!H24</f>
        <v>57511300</v>
      </c>
      <c r="P85" s="36">
        <f>[2]KSP!I24</f>
        <v>68000000</v>
      </c>
      <c r="Q85" s="40">
        <f>+P85/F85*100</f>
        <v>27.200000000000003</v>
      </c>
      <c r="R85" s="37">
        <f>S85/F85*100</f>
        <v>4.5</v>
      </c>
      <c r="S85" s="39">
        <f>'[4]RFK 1 Dinas'!U85</f>
        <v>11250000</v>
      </c>
      <c r="T85" s="37">
        <f>R85*G85/100</f>
        <v>7.7046944175742753E-3</v>
      </c>
      <c r="U85" s="36">
        <f>V85*F85/100</f>
        <v>71250000</v>
      </c>
      <c r="V85" s="37">
        <f>[2]KSP!N24</f>
        <v>28.5</v>
      </c>
      <c r="W85" s="38">
        <f>V85-R85</f>
        <v>24</v>
      </c>
      <c r="X85" s="37">
        <f>W85*G85/100</f>
        <v>4.1091703560396133E-2</v>
      </c>
      <c r="Y85" s="36">
        <f>+W85*F85/100</f>
        <v>60000000</v>
      </c>
      <c r="Z85" s="35">
        <f>[2]KSP!T24</f>
        <v>0</v>
      </c>
      <c r="AA85" s="35" t="s">
        <v>10</v>
      </c>
      <c r="AC85" s="33">
        <f>U85-'[3]RFK-1S'!N47</f>
        <v>-32500000</v>
      </c>
      <c r="AD85" s="34">
        <f>V85-'[3]RFK-1S'!O47</f>
        <v>-13</v>
      </c>
      <c r="AF85" s="34">
        <f>H85-'[3]RFK-1S'!H47</f>
        <v>-16.93</v>
      </c>
      <c r="AG85" s="33">
        <f>J85-'[3]RFK-1S'!I47</f>
        <v>-42397000</v>
      </c>
    </row>
    <row r="86" spans="1:33" s="55" customFormat="1" ht="45" x14ac:dyDescent="0.2">
      <c r="A86" s="87">
        <f>'[2]FORM 6 (Rp.)(SIMB)'!B78</f>
        <v>59</v>
      </c>
      <c r="B86" s="87" t="str">
        <f>'[2]FORM 6 (Rp.)(SIMB)'!A78</f>
        <v>1.03.1.03.02.21.09.</v>
      </c>
      <c r="C86" s="86" t="str">
        <f>'[2]FORM 6 (Rp.)(SIMB)'!C78</f>
        <v>Kegiatan Pengadaan Tanah dan Fasilitasnya</v>
      </c>
      <c r="D86" s="85" t="str">
        <f>'[2]FORM 6 (Rp.)(SIMB)'!D78</f>
        <v>M Aset</v>
      </c>
      <c r="E86" s="84"/>
      <c r="F86" s="83">
        <f>'[2]FORM 6 (Rp.)(SIMB)'!E78</f>
        <v>4592453000</v>
      </c>
      <c r="G86" s="82">
        <f>F86/$F$128*100</f>
        <v>3.1451952881841985</v>
      </c>
      <c r="H86" s="81">
        <f>'[2]FORM 8 (%)'!M78</f>
        <v>0.24</v>
      </c>
      <c r="I86" s="81">
        <f>+H86*G86/100</f>
        <v>7.5484686916420761E-3</v>
      </c>
      <c r="J86" s="36">
        <f>(1/100)*'[2]FORM 6 (Rp.)(SIMB)'!H202*F86</f>
        <v>10850000</v>
      </c>
      <c r="K86" s="36">
        <f>(1/100)*'[2]FORM 6 (Rp.) (DINAS)'!H202*F86</f>
        <v>10850000</v>
      </c>
      <c r="L86" s="80" t="str">
        <f>'[2]FORM 4'!D77</f>
        <v>2 lokasi</v>
      </c>
      <c r="M86" s="79" t="str">
        <f>[2]KSP!E38</f>
        <v>Koordinasi persiapan pelaksanaan pengadaan tanah</v>
      </c>
      <c r="N86" s="36">
        <f>'[5]RFK 1 Dinas'!P86</f>
        <v>5727900</v>
      </c>
      <c r="O86" s="36">
        <f>[2]KSP!H38</f>
        <v>3689500</v>
      </c>
      <c r="P86" s="36">
        <f>[2]KSP!I38</f>
        <v>9417400</v>
      </c>
      <c r="Q86" s="78">
        <f>+P86/F86*100</f>
        <v>0.20506252323104884</v>
      </c>
      <c r="R86" s="75">
        <f>S86/F86*100</f>
        <v>0.16999999999999998</v>
      </c>
      <c r="S86" s="77">
        <f>'[4]RFK 1 Dinas'!U86</f>
        <v>7807170.0999999996</v>
      </c>
      <c r="T86" s="75">
        <f>R86*G86/100</f>
        <v>5.3468319899131365E-3</v>
      </c>
      <c r="U86" s="36">
        <f>V86*F86/100</f>
        <v>11021887.199999999</v>
      </c>
      <c r="V86" s="75">
        <f>[2]KSP!N38</f>
        <v>0.24</v>
      </c>
      <c r="W86" s="76">
        <f>V86-R86</f>
        <v>7.0000000000000007E-2</v>
      </c>
      <c r="X86" s="75">
        <f>W86*G86/100</f>
        <v>2.2016367017289392E-3</v>
      </c>
      <c r="Y86" s="36">
        <f>+W86*F86/100</f>
        <v>3214717.1000000006</v>
      </c>
      <c r="Z86" s="74">
        <f>[2]KSP!T38</f>
        <v>0</v>
      </c>
      <c r="AA86" s="74" t="s">
        <v>10</v>
      </c>
      <c r="AC86" s="56">
        <f>U86-'[3]RFK-1S'!N48</f>
        <v>-106578112.8</v>
      </c>
      <c r="AD86" s="57">
        <f>V86-'[3]RFK-1S'!O48</f>
        <v>-10.959999999999999</v>
      </c>
      <c r="AF86" s="57">
        <f>H86-'[3]RFK-1S'!H48</f>
        <v>-9.76</v>
      </c>
      <c r="AG86" s="56">
        <f>J86-'[3]RFK-1S'!I48</f>
        <v>-94150000</v>
      </c>
    </row>
    <row r="87" spans="1:33" s="32" customFormat="1" ht="101.25" x14ac:dyDescent="0.2">
      <c r="A87" s="49">
        <f>'[2]FORM 6 (Rp.)(SIMB)'!B79</f>
        <v>60</v>
      </c>
      <c r="B87" s="49" t="str">
        <f>'[2]FORM 6 (Rp.)(SIMB)'!A79</f>
        <v>1.03.1.03.02.21.10.</v>
      </c>
      <c r="C87" s="48" t="str">
        <f>'[2]FORM 6 (Rp.)(SIMB)'!C79</f>
        <v>Kegiatan Pengelolaan Aset dan Perijinan</v>
      </c>
      <c r="D87" s="47" t="str">
        <f>'[2]FORM 6 (Rp.)(SIMB)'!D79</f>
        <v>M Aset</v>
      </c>
      <c r="E87" s="46"/>
      <c r="F87" s="45">
        <f>'[2]FORM 6 (Rp.)(SIMB)'!E79</f>
        <v>670000000</v>
      </c>
      <c r="G87" s="44">
        <f>F87/$F$128*100</f>
        <v>0.45885735642442349</v>
      </c>
      <c r="H87" s="43">
        <f>'[2]FORM 8 (%)'!M79</f>
        <v>10.49</v>
      </c>
      <c r="I87" s="43">
        <f>+H87*G87/100</f>
        <v>4.8134136688922025E-2</v>
      </c>
      <c r="J87" s="36">
        <f>(1/100)*'[2]FORM 6 (Rp.)(SIMB)'!H203*F87</f>
        <v>68769000</v>
      </c>
      <c r="K87" s="36">
        <f>(1/100)*'[2]FORM 6 (Rp.) (DINAS)'!H203*F87</f>
        <v>70270000</v>
      </c>
      <c r="L87" s="42" t="str">
        <f>'[2]FORM 4'!D78</f>
        <v>1 Dinas</v>
      </c>
      <c r="M87" s="41" t="str">
        <f>[2]KSP!E34</f>
        <v>-Pengumpulan data persiapan sensus barang
-Pembentukan Tim Sensus
-Pengecekan 2 Lokasi Renc. Galian C 
-Cek pemakaian kekayaan daerah</v>
      </c>
      <c r="N87" s="36">
        <f>'[5]RFK 1 Dinas'!P87</f>
        <v>61334650</v>
      </c>
      <c r="O87" s="36">
        <f>[2]KSP!H34</f>
        <v>48983050</v>
      </c>
      <c r="P87" s="36">
        <f>[2]KSP!I34</f>
        <v>110317700</v>
      </c>
      <c r="Q87" s="40">
        <f>+P87/F87*100</f>
        <v>16.465328358208957</v>
      </c>
      <c r="R87" s="37">
        <f>S87/F87*100</f>
        <v>9.15</v>
      </c>
      <c r="S87" s="39">
        <f>'[4]RFK 1 Dinas'!U87</f>
        <v>61305000</v>
      </c>
      <c r="T87" s="37">
        <f>R87*G87/100</f>
        <v>4.198544811283475E-2</v>
      </c>
      <c r="U87" s="36">
        <f>V87*F87/100</f>
        <v>110349000</v>
      </c>
      <c r="V87" s="37">
        <f>[2]KSP!N34</f>
        <v>16.47</v>
      </c>
      <c r="W87" s="38">
        <f>V87-R87</f>
        <v>7.3199999999999985</v>
      </c>
      <c r="X87" s="37">
        <f>W87*G87/100</f>
        <v>3.358835849026779E-2</v>
      </c>
      <c r="Y87" s="36">
        <f>+W87*F87/100</f>
        <v>49043999.999999993</v>
      </c>
      <c r="Z87" s="35">
        <f>[2]KSP!T34</f>
        <v>0</v>
      </c>
      <c r="AA87" s="35" t="s">
        <v>10</v>
      </c>
      <c r="AC87" s="33">
        <f>U87-'[3]RFK-1S'!N48</f>
        <v>-7251000</v>
      </c>
      <c r="AD87" s="34">
        <f>V87-'[3]RFK-1S'!O48</f>
        <v>5.27</v>
      </c>
      <c r="AF87" s="34">
        <f>H87-'[3]RFK-1S'!H48</f>
        <v>0.49000000000000021</v>
      </c>
      <c r="AG87" s="33">
        <f>J87-'[3]RFK-1S'!I48</f>
        <v>-36231000</v>
      </c>
    </row>
    <row r="88" spans="1:33" s="32" customFormat="1" ht="28.5" x14ac:dyDescent="0.2">
      <c r="A88" s="49">
        <f>'[2]FORM 6 (Rp.)(SIMB)'!B80</f>
        <v>61</v>
      </c>
      <c r="B88" s="49" t="str">
        <f>'[2]FORM 6 (Rp.)(SIMB)'!A80</f>
        <v>1.03.1.03.02.21.11.</v>
      </c>
      <c r="C88" s="48" t="str">
        <f>'[2]FORM 6 (Rp.)(SIMB)'!C80</f>
        <v>Kegiatan Fasilitasi Kehumasan dalam Pengelolaan SDA</v>
      </c>
      <c r="D88" s="47" t="str">
        <f>'[2]FORM 6 (Rp.)(SIMB)'!D80</f>
        <v>Kepum</v>
      </c>
      <c r="E88" s="46"/>
      <c r="F88" s="45">
        <f>'[2]FORM 6 (Rp.)(SIMB)'!E80</f>
        <v>745000000</v>
      </c>
      <c r="G88" s="44">
        <f>F88/$F$128*100</f>
        <v>0.51022198587491863</v>
      </c>
      <c r="H88" s="43">
        <f>'[2]FORM 8 (%)'!M80</f>
        <v>18.981208053691276</v>
      </c>
      <c r="I88" s="43">
        <f>+H88*G88/100</f>
        <v>9.6846296674593615E-2</v>
      </c>
      <c r="J88" s="36">
        <f>(1/100)*'[2]FORM 6 (Rp.)(SIMB)'!H204*F88</f>
        <v>137685000</v>
      </c>
      <c r="K88" s="36">
        <f>(1/100)*'[2]FORM 6 (Rp.) (DINAS)'!H204*F88</f>
        <v>137685000</v>
      </c>
      <c r="L88" s="42" t="str">
        <f>'[2]FORM 4'!D79</f>
        <v>3 Kegiatan</v>
      </c>
      <c r="M88" s="41" t="str">
        <f>[2]SEKRET!E122</f>
        <v>Persiapan</v>
      </c>
      <c r="N88" s="36">
        <f>'[5]RFK 1 Dinas'!P88</f>
        <v>27953100</v>
      </c>
      <c r="O88" s="36">
        <f>[2]SEKRET!H122</f>
        <v>40534000</v>
      </c>
      <c r="P88" s="36">
        <f>[2]SEKRET!I122</f>
        <v>68487100</v>
      </c>
      <c r="Q88" s="40">
        <f>+P88/F88*100</f>
        <v>9.1928993288590615</v>
      </c>
      <c r="R88" s="37">
        <f>S88/F88*100</f>
        <v>12.870805369127519</v>
      </c>
      <c r="S88" s="39">
        <f>'[4]RFK 1 Dinas'!U88</f>
        <v>95887500.000000015</v>
      </c>
      <c r="T88" s="37">
        <f>R88*G88/100</f>
        <v>6.5669678752458077E-2</v>
      </c>
      <c r="U88" s="36">
        <f>V88*F88/100</f>
        <v>141782500.00000003</v>
      </c>
      <c r="V88" s="53">
        <f>[2]SEKRET!N122</f>
        <v>19.031208053691277</v>
      </c>
      <c r="W88" s="38">
        <f>V88-R88</f>
        <v>6.1604026845637581</v>
      </c>
      <c r="X88" s="37">
        <f>W88*G88/100</f>
        <v>3.1431728915073009E-2</v>
      </c>
      <c r="Y88" s="36">
        <f>+W88*F88/100</f>
        <v>45895000</v>
      </c>
      <c r="Z88" s="35">
        <f>[2]SEKRET!T122</f>
        <v>0</v>
      </c>
      <c r="AA88" s="35" t="s">
        <v>10</v>
      </c>
      <c r="AC88" s="33">
        <f>U88-'[3]RFK-1S'!N49</f>
        <v>126782500.00000003</v>
      </c>
      <c r="AD88" s="34">
        <f>V88-'[3]RFK-1S'!O49</f>
        <v>14.031208053691277</v>
      </c>
      <c r="AF88" s="34">
        <f>H88-'[3]RFK-1S'!H49</f>
        <v>8.9812080536912759</v>
      </c>
      <c r="AG88" s="33">
        <f>J88-'[3]RFK-1S'!I49</f>
        <v>107685000</v>
      </c>
    </row>
    <row r="89" spans="1:33" s="32" customFormat="1" ht="42.75" x14ac:dyDescent="0.2">
      <c r="A89" s="49">
        <f>'[2]FORM 6 (Rp.)(SIMB)'!B81</f>
        <v>62</v>
      </c>
      <c r="B89" s="49" t="str">
        <f>'[2]FORM 6 (Rp.)(SIMB)'!A81</f>
        <v>1.03.1.03.02.21.12.</v>
      </c>
      <c r="C89" s="48" t="str">
        <f>'[2]FORM 6 (Rp.)(SIMB)'!C81</f>
        <v>Kegiatan Pemeliharaan Prasarana dan Sarana Konservasi Balai PSDA Pemali Comal</v>
      </c>
      <c r="D89" s="47" t="str">
        <f>'[2]FORM 6 (Rp.)(SIMB)'!D81</f>
        <v>OP-PC</v>
      </c>
      <c r="E89" s="51"/>
      <c r="F89" s="45">
        <f>'[2]FORM 6 (Rp.)(SIMB)'!E81</f>
        <v>250000000</v>
      </c>
      <c r="G89" s="44">
        <f>F89/$F$128*100</f>
        <v>0.17121543150165056</v>
      </c>
      <c r="H89" s="43">
        <f>'[2]FORM 8 (%)'!M81</f>
        <v>32.770000000000003</v>
      </c>
      <c r="I89" s="43">
        <f>+H89*G89/100</f>
        <v>5.6107296903090888E-2</v>
      </c>
      <c r="J89" s="36">
        <f>(1/100)*'[2]FORM 6 (Rp.)(SIMB)'!H205*F89</f>
        <v>20400000</v>
      </c>
      <c r="K89" s="36">
        <f>(1/100)*'[2]FORM 6 (Rp.) (DINAS)'!H205*F89</f>
        <v>64400000</v>
      </c>
      <c r="L89" s="42" t="str">
        <f>'[2]FORM 4'!D80</f>
        <v>4 lokasi</v>
      </c>
      <c r="M89" s="41" t="str">
        <f>[2]PC!E23</f>
        <v>2 keg rapat identifikasi prasarana dan sarana konservasi</v>
      </c>
      <c r="N89" s="36">
        <f>'[5]RFK 1 Dinas'!P89</f>
        <v>57236600</v>
      </c>
      <c r="O89" s="36">
        <f>[2]PC!H23</f>
        <v>5999200</v>
      </c>
      <c r="P89" s="36">
        <f>[2]PC!I23</f>
        <v>63235800</v>
      </c>
      <c r="Q89" s="40">
        <f>+P89/F89*100</f>
        <v>25.294319999999999</v>
      </c>
      <c r="R89" s="37">
        <f>S89/F89*100</f>
        <v>27.3</v>
      </c>
      <c r="S89" s="39">
        <f>'[4]RFK 1 Dinas'!U89</f>
        <v>68250000</v>
      </c>
      <c r="T89" s="37">
        <f>R89*G89/100</f>
        <v>4.6741812799950599E-2</v>
      </c>
      <c r="U89" s="36">
        <f>V89*F89/100</f>
        <v>84000000</v>
      </c>
      <c r="V89" s="53">
        <f>[2]PC!N23</f>
        <v>33.6</v>
      </c>
      <c r="W89" s="38">
        <f>V89-R89</f>
        <v>6.3000000000000007</v>
      </c>
      <c r="X89" s="37">
        <f>W89*G89/100</f>
        <v>1.0786572184603986E-2</v>
      </c>
      <c r="Y89" s="36">
        <f>+W89*F89/100</f>
        <v>15750000.000000002</v>
      </c>
      <c r="Z89" s="35">
        <f>[2]PC!T23</f>
        <v>0</v>
      </c>
      <c r="AA89" s="35" t="s">
        <v>10</v>
      </c>
      <c r="AC89" s="33">
        <f>U89-'[3]RFK-1S'!N50</f>
        <v>25250000</v>
      </c>
      <c r="AD89" s="34">
        <f>V89-'[3]RFK-1S'!O50</f>
        <v>10.100000000000001</v>
      </c>
      <c r="AF89" s="34">
        <f>H89-'[3]RFK-1S'!H50</f>
        <v>19.03</v>
      </c>
      <c r="AG89" s="33">
        <f>J89-'[3]RFK-1S'!I50</f>
        <v>-13950000</v>
      </c>
    </row>
    <row r="90" spans="1:33" s="32" customFormat="1" ht="56.25" x14ac:dyDescent="0.2">
      <c r="A90" s="49">
        <f>'[2]FORM 6 (Rp.)(SIMB)'!B82</f>
        <v>63</v>
      </c>
      <c r="B90" s="49" t="str">
        <f>'[2]FORM 6 (Rp.)(SIMB)'!A82</f>
        <v>1.03.1.03.02.21.13.</v>
      </c>
      <c r="C90" s="48" t="str">
        <f>'[2]FORM 6 (Rp.)(SIMB)'!C82</f>
        <v>Kegiatan Pengendalian dan Pendayagunaan SDA Balai PSDA Pemali comal</v>
      </c>
      <c r="D90" s="47" t="str">
        <f>'[2]FORM 6 (Rp.)(SIMB)'!D82</f>
        <v>DG-PC</v>
      </c>
      <c r="E90" s="46"/>
      <c r="F90" s="45">
        <f>'[2]FORM 6 (Rp.)(SIMB)'!E82</f>
        <v>200000000</v>
      </c>
      <c r="G90" s="44">
        <f>F90/$F$128*100</f>
        <v>0.13697234520132046</v>
      </c>
      <c r="H90" s="43">
        <f>'[2]FORM 8 (%)'!M82</f>
        <v>25.1</v>
      </c>
      <c r="I90" s="43">
        <f>+H90*G90/100</f>
        <v>3.4380058645531439E-2</v>
      </c>
      <c r="J90" s="36">
        <f>(1/100)*'[2]FORM 6 (Rp.)(SIMB)'!H206*F90</f>
        <v>50190000</v>
      </c>
      <c r="K90" s="36">
        <f>(1/100)*'[2]FORM 6 (Rp.) (DINAS)'!H206*F90</f>
        <v>50190000</v>
      </c>
      <c r="L90" s="42" t="str">
        <f>'[2]FORM 4'!D81</f>
        <v>12 lokasi</v>
      </c>
      <c r="M90" s="41" t="str">
        <f>[2]PC!E33</f>
        <v>1 kali keg. Pengambilan sampel kualitas air</v>
      </c>
      <c r="N90" s="36">
        <f>'[5]RFK 1 Dinas'!P90</f>
        <v>39060600</v>
      </c>
      <c r="O90" s="36">
        <f>[2]PC!H33</f>
        <v>12902000</v>
      </c>
      <c r="P90" s="36">
        <f>[2]PC!I33</f>
        <v>51962600</v>
      </c>
      <c r="Q90" s="40">
        <f>+P90/F90*100</f>
        <v>25.981300000000001</v>
      </c>
      <c r="R90" s="37">
        <f>S90/F90*100</f>
        <v>19.53</v>
      </c>
      <c r="S90" s="39">
        <f>'[4]RFK 1 Dinas'!U90</f>
        <v>39060000</v>
      </c>
      <c r="T90" s="37">
        <f>R90*G90/100</f>
        <v>2.6750699017817885E-2</v>
      </c>
      <c r="U90" s="36">
        <f>V90*F90/100</f>
        <v>51960000</v>
      </c>
      <c r="V90" s="37">
        <f>[2]PC!N33</f>
        <v>25.98</v>
      </c>
      <c r="W90" s="38">
        <f>V90-R90</f>
        <v>6.4499999999999993</v>
      </c>
      <c r="X90" s="37">
        <f>W90*G90/100</f>
        <v>8.834716265485168E-3</v>
      </c>
      <c r="Y90" s="36">
        <f>+W90*F90/100</f>
        <v>12899999.999999998</v>
      </c>
      <c r="Z90" s="35" t="str">
        <f>[2]PC!T33</f>
        <v>- Percepatan pengadaan penunjang kegiatan laboratorium Kualitas Air</v>
      </c>
      <c r="AA90" s="35" t="s">
        <v>10</v>
      </c>
      <c r="AC90" s="33">
        <f>U90-'[3]RFK-1S'!N51</f>
        <v>8920000</v>
      </c>
      <c r="AD90" s="34">
        <f>V90-'[3]RFK-1S'!O51</f>
        <v>4.4600000000000009</v>
      </c>
      <c r="AF90" s="34">
        <f>H90-'[3]RFK-1S'!H51</f>
        <v>5.4500000000000028</v>
      </c>
      <c r="AG90" s="33">
        <f>J90-'[3]RFK-1S'!I51</f>
        <v>10890000</v>
      </c>
    </row>
    <row r="91" spans="1:33" s="32" customFormat="1" ht="33.75" x14ac:dyDescent="0.2">
      <c r="A91" s="49">
        <f>'[2]FORM 6 (Rp.)(SIMB)'!B83</f>
        <v>64</v>
      </c>
      <c r="B91" s="49" t="str">
        <f>'[2]FORM 6 (Rp.)(SIMB)'!A83</f>
        <v>1.03.1.03.02.21.14.</v>
      </c>
      <c r="C91" s="48" t="str">
        <f>'[2]FORM 6 (Rp.)(SIMB)'!C83</f>
        <v>Kegiatan Pengelolaan data base SDA Balai PSDA Pemali Comal</v>
      </c>
      <c r="D91" s="47" t="str">
        <f>'[2]FORM 6 (Rp.)(SIMB)'!D83</f>
        <v>DG-PC</v>
      </c>
      <c r="E91" s="46"/>
      <c r="F91" s="45">
        <f>'[2]FORM 6 (Rp.)(SIMB)'!E83</f>
        <v>310000000</v>
      </c>
      <c r="G91" s="44">
        <f>F91/$F$128*100</f>
        <v>0.21230713506204668</v>
      </c>
      <c r="H91" s="43">
        <f>'[2]FORM 8 (%)'!M83</f>
        <v>18.48</v>
      </c>
      <c r="I91" s="43">
        <f>+H91*G91/100</f>
        <v>3.9234358559466227E-2</v>
      </c>
      <c r="J91" s="36">
        <f>(1/100)*'[2]FORM 6 (Rp.)(SIMB)'!H207*F91</f>
        <v>57274000.000000007</v>
      </c>
      <c r="K91" s="36">
        <f>(1/100)*'[2]FORM 6 (Rp.) (DINAS)'!H207*F91</f>
        <v>57274000.000000007</v>
      </c>
      <c r="L91" s="42" t="str">
        <f>'[2]FORM 4'!D82</f>
        <v>5 pos hidrologi</v>
      </c>
      <c r="M91" s="41" t="str">
        <f>[2]PC!E37</f>
        <v>1 kali membayar honor penjaga pos Hidrologi dan entry data</v>
      </c>
      <c r="N91" s="36">
        <f>'[5]RFK 1 Dinas'!P91</f>
        <v>35674500</v>
      </c>
      <c r="O91" s="36">
        <f>[2]PC!H37</f>
        <v>21145000</v>
      </c>
      <c r="P91" s="36">
        <f>[2]PC!I37</f>
        <v>56819500</v>
      </c>
      <c r="Q91" s="40">
        <f>+P91/F91*100</f>
        <v>18.328870967741935</v>
      </c>
      <c r="R91" s="37">
        <f>S91/F91*100</f>
        <v>11.600000000000001</v>
      </c>
      <c r="S91" s="39">
        <f>'[4]RFK 1 Dinas'!U91</f>
        <v>35960000</v>
      </c>
      <c r="T91" s="37">
        <f>R91*G91/100</f>
        <v>2.4627627667197415E-2</v>
      </c>
      <c r="U91" s="36">
        <f>V91*F91/100</f>
        <v>57288000</v>
      </c>
      <c r="V91" s="37">
        <f>[2]PC!N37</f>
        <v>18.48</v>
      </c>
      <c r="W91" s="38">
        <f>V91-R91</f>
        <v>6.879999999999999</v>
      </c>
      <c r="X91" s="37">
        <f>W91*G91/100</f>
        <v>1.4606730892268809E-2</v>
      </c>
      <c r="Y91" s="36">
        <f>+W91*F91/100</f>
        <v>21327999.999999996</v>
      </c>
      <c r="Z91" s="35">
        <f>[2]PC!T37</f>
        <v>0</v>
      </c>
      <c r="AA91" s="35" t="s">
        <v>10</v>
      </c>
      <c r="AC91" s="33">
        <f>U91-'[3]RFK-1S'!N52</f>
        <v>22149000</v>
      </c>
      <c r="AD91" s="34">
        <f>V91-'[3]RFK-1S'!O52</f>
        <v>0.46000000000000085</v>
      </c>
      <c r="AF91" s="34">
        <f>H91-'[3]RFK-1S'!H52</f>
        <v>2.0500000000000007</v>
      </c>
      <c r="AG91" s="33">
        <f>J91-'[3]RFK-1S'!I52</f>
        <v>25235500.000000007</v>
      </c>
    </row>
    <row r="92" spans="1:33" s="32" customFormat="1" ht="45" x14ac:dyDescent="0.2">
      <c r="A92" s="49">
        <f>'[2]FORM 6 (Rp.)(SIMB)'!B84</f>
        <v>65</v>
      </c>
      <c r="B92" s="49" t="str">
        <f>'[2]FORM 6 (Rp.)(SIMB)'!A84</f>
        <v>1.03.1.03.02.21.15.</v>
      </c>
      <c r="C92" s="48" t="str">
        <f>'[2]FORM 6 (Rp.)(SIMB)'!C84</f>
        <v>Kegiatan Pemeliharaan Prasarana dan Sarana Konservasi Balai PSDA Jragung Tuntang</v>
      </c>
      <c r="D92" s="47" t="str">
        <f>'[2]FORM 6 (Rp.)(SIMB)'!D84</f>
        <v>OP-JT</v>
      </c>
      <c r="E92" s="46"/>
      <c r="F92" s="45">
        <f>'[2]FORM 6 (Rp.)(SIMB)'!E84</f>
        <v>300000000</v>
      </c>
      <c r="G92" s="44">
        <f>F92/$F$128*100</f>
        <v>0.20545851780198066</v>
      </c>
      <c r="H92" s="43">
        <f>'[2]FORM 8 (%)'!M84</f>
        <v>20.37</v>
      </c>
      <c r="I92" s="43">
        <f>+H92*G92/100</f>
        <v>4.1851900076263465E-2</v>
      </c>
      <c r="J92" s="36">
        <f>(1/100)*'[2]FORM 6 (Rp.)(SIMB)'!H208*F92</f>
        <v>61118999.999999993</v>
      </c>
      <c r="K92" s="36">
        <f>(1/100)*'[2]FORM 6 (Rp.) (DINAS)'!H208*F92</f>
        <v>61118999.999999993</v>
      </c>
      <c r="L92" s="42" t="str">
        <f>'[2]FORM 4'!D83</f>
        <v>3 lokasi</v>
      </c>
      <c r="M92" s="41" t="str">
        <f>[2]JT!E23</f>
        <v>Pembersihan enceng gondok di hulu Bd. Jelog
survey lap.</v>
      </c>
      <c r="N92" s="36">
        <f>'[5]RFK 1 Dinas'!P92</f>
        <v>34305600</v>
      </c>
      <c r="O92" s="36">
        <f>[2]JT!H23</f>
        <v>20059700</v>
      </c>
      <c r="P92" s="36">
        <f>[2]JT!I23</f>
        <v>54365300</v>
      </c>
      <c r="Q92" s="40">
        <f>+P92/F92*100</f>
        <v>18.121766666666666</v>
      </c>
      <c r="R92" s="37">
        <f>S92/F92*100</f>
        <v>11.84</v>
      </c>
      <c r="S92" s="39">
        <f>'[4]RFK 1 Dinas'!U92</f>
        <v>35520000</v>
      </c>
      <c r="T92" s="37">
        <f>R92*G92/100</f>
        <v>2.4326288507754507E-2</v>
      </c>
      <c r="U92" s="36">
        <f>V92*F92/100</f>
        <v>61620000</v>
      </c>
      <c r="V92" s="37">
        <f>[2]JT!N23</f>
        <v>20.54</v>
      </c>
      <c r="W92" s="38">
        <f>V92-R92</f>
        <v>8.6999999999999993</v>
      </c>
      <c r="X92" s="37">
        <f>W92*G92/100</f>
        <v>1.7874891048772313E-2</v>
      </c>
      <c r="Y92" s="36">
        <f>+W92*F92/100</f>
        <v>26100000</v>
      </c>
      <c r="Z92" s="35">
        <f>[2]JT!T23</f>
        <v>0</v>
      </c>
      <c r="AA92" s="35" t="s">
        <v>10</v>
      </c>
      <c r="AC92" s="33">
        <f>U92-'[3]RFK-1S'!N53</f>
        <v>5760000</v>
      </c>
      <c r="AD92" s="34">
        <f>V92-'[3]RFK-1S'!O53</f>
        <v>1.9199999999999982</v>
      </c>
      <c r="AF92" s="34">
        <f>H92-'[3]RFK-1S'!H53</f>
        <v>1.9800000000000004</v>
      </c>
      <c r="AG92" s="33">
        <f>J92-'[3]RFK-1S'!I53</f>
        <v>5948999.9999999925</v>
      </c>
    </row>
    <row r="93" spans="1:33" s="32" customFormat="1" ht="78.75" x14ac:dyDescent="0.2">
      <c r="A93" s="49">
        <f>'[2]FORM 6 (Rp.)(SIMB)'!B85</f>
        <v>66</v>
      </c>
      <c r="B93" s="49" t="str">
        <f>'[2]FORM 6 (Rp.)(SIMB)'!A85</f>
        <v>1.03.1.03.02.21.16.</v>
      </c>
      <c r="C93" s="48" t="str">
        <f>'[2]FORM 6 (Rp.)(SIMB)'!C85</f>
        <v>Kegiatan Pengendalian dan Pendayagunaan SDA Balai PSDA Jragung Tuntang</v>
      </c>
      <c r="D93" s="47" t="str">
        <f>'[2]FORM 6 (Rp.)(SIMB)'!D85</f>
        <v>DG-JT</v>
      </c>
      <c r="E93" s="46"/>
      <c r="F93" s="45">
        <f>'[2]FORM 6 (Rp.)(SIMB)'!E85</f>
        <v>200000000</v>
      </c>
      <c r="G93" s="44">
        <f>F93/$F$128*100</f>
        <v>0.13697234520132046</v>
      </c>
      <c r="H93" s="43">
        <f>'[2]FORM 8 (%)'!M85</f>
        <v>16.91</v>
      </c>
      <c r="I93" s="43">
        <f>+H93*G93/100</f>
        <v>2.316202357354329E-2</v>
      </c>
      <c r="J93" s="36">
        <f>(1/100)*'[2]FORM 6 (Rp.)(SIMB)'!H209*F93</f>
        <v>33818000</v>
      </c>
      <c r="K93" s="36">
        <f>(1/100)*'[2]FORM 6 (Rp.) (DINAS)'!H209*F93</f>
        <v>33818000</v>
      </c>
      <c r="L93" s="42" t="str">
        <f>'[2]FORM 4'!D84</f>
        <v>4 lokasi</v>
      </c>
      <c r="M93" s="41" t="str">
        <f>[2]JT!E33</f>
        <v>Pemasangan patok
1 keg pemantauan kualitas air
1 keg rapat monitoring retribusi &amp; perijinan
1 rakor pengamanan aset</v>
      </c>
      <c r="N93" s="36">
        <f>'[5]RFK 1 Dinas'!P93</f>
        <v>17572400</v>
      </c>
      <c r="O93" s="36">
        <f>[2]JT!H33</f>
        <v>17298300</v>
      </c>
      <c r="P93" s="36">
        <f>[2]JT!I33</f>
        <v>34870700</v>
      </c>
      <c r="Q93" s="40">
        <f>+P93/F93*100</f>
        <v>17.43535</v>
      </c>
      <c r="R93" s="37">
        <f>S93/F93*100</f>
        <v>9.74</v>
      </c>
      <c r="S93" s="39">
        <f>'[4]RFK 1 Dinas'!U93</f>
        <v>19480000</v>
      </c>
      <c r="T93" s="37">
        <f>R93*G93/100</f>
        <v>1.3341106422608613E-2</v>
      </c>
      <c r="U93" s="36">
        <f>V93*F93/100</f>
        <v>34880000.000000007</v>
      </c>
      <c r="V93" s="37">
        <f>[2]JT!N33</f>
        <v>17.440000000000001</v>
      </c>
      <c r="W93" s="38">
        <f>V93-R93</f>
        <v>7.7000000000000011</v>
      </c>
      <c r="X93" s="37">
        <f>W93*G93/100</f>
        <v>1.0546870580501678E-2</v>
      </c>
      <c r="Y93" s="36">
        <f>+W93*F93/100</f>
        <v>15400000.000000002</v>
      </c>
      <c r="Z93" s="35">
        <f>[2]JT!T33</f>
        <v>0</v>
      </c>
      <c r="AA93" s="35" t="s">
        <v>10</v>
      </c>
      <c r="AC93" s="33">
        <f>U93-'[3]RFK-1S'!N54</f>
        <v>-25079999.999999993</v>
      </c>
      <c r="AD93" s="34">
        <f>V93-'[3]RFK-1S'!O54</f>
        <v>-12.54</v>
      </c>
      <c r="AF93" s="34">
        <f>H93-'[3]RFK-1S'!H54</f>
        <v>-13.04</v>
      </c>
      <c r="AG93" s="33">
        <f>J93-'[3]RFK-1S'!I54</f>
        <v>-26082000</v>
      </c>
    </row>
    <row r="94" spans="1:33" s="32" customFormat="1" ht="28.5" x14ac:dyDescent="0.2">
      <c r="A94" s="49">
        <f>'[2]FORM 6 (Rp.)(SIMB)'!B86</f>
        <v>67</v>
      </c>
      <c r="B94" s="49" t="str">
        <f>'[2]FORM 6 (Rp.)(SIMB)'!A86</f>
        <v>1.03.1.03.02.21.17.</v>
      </c>
      <c r="C94" s="48" t="str">
        <f>'[2]FORM 6 (Rp.)(SIMB)'!C86</f>
        <v>Kegiatan Pengelolaan data base SDA Balai PSDA Jragung Tuntang</v>
      </c>
      <c r="D94" s="47" t="str">
        <f>'[2]FORM 6 (Rp.)(SIMB)'!D86</f>
        <v>DG-JT</v>
      </c>
      <c r="E94" s="46"/>
      <c r="F94" s="45">
        <f>'[2]FORM 6 (Rp.)(SIMB)'!E86</f>
        <v>340000000</v>
      </c>
      <c r="G94" s="44">
        <f>F94/$F$128*100</f>
        <v>0.23285298684224473</v>
      </c>
      <c r="H94" s="43">
        <f>'[2]FORM 8 (%)'!M86</f>
        <v>27.23</v>
      </c>
      <c r="I94" s="43">
        <f>+H94*G94/100</f>
        <v>6.3405868317143246E-2</v>
      </c>
      <c r="J94" s="36">
        <f>(1/100)*'[2]FORM 6 (Rp.)(SIMB)'!H210*F94</f>
        <v>101973000</v>
      </c>
      <c r="K94" s="36">
        <f>(1/100)*'[2]FORM 6 (Rp.) (DINAS)'!H210*F94</f>
        <v>92575000</v>
      </c>
      <c r="L94" s="42" t="str">
        <f>'[2]FORM 4'!D85</f>
        <v>1 pos hidrologi</v>
      </c>
      <c r="M94" s="73" t="str">
        <f>[2]JT!E37</f>
        <v>2 Pengukuran debit
Pengadaan Peil Scale</v>
      </c>
      <c r="N94" s="36">
        <f>'[5]RFK 1 Dinas'!P94</f>
        <v>50372600</v>
      </c>
      <c r="O94" s="36">
        <f>[2]JT!H37</f>
        <v>22192200</v>
      </c>
      <c r="P94" s="36">
        <f>[2]JT!I37</f>
        <v>72564800</v>
      </c>
      <c r="Q94" s="40">
        <f>+P94/F94*100</f>
        <v>21.342588235294119</v>
      </c>
      <c r="R94" s="37">
        <f>S94/F94*100</f>
        <v>14.91</v>
      </c>
      <c r="S94" s="39">
        <f>'[4]RFK 1 Dinas'!U94</f>
        <v>50694000</v>
      </c>
      <c r="T94" s="37">
        <f>R94*G94/100</f>
        <v>3.4718380338178687E-2</v>
      </c>
      <c r="U94" s="36">
        <f>V94*F94/100</f>
        <v>92854000</v>
      </c>
      <c r="V94" s="37">
        <f>[2]JT!N37</f>
        <v>27.31</v>
      </c>
      <c r="W94" s="38">
        <f>V94-R94</f>
        <v>12.399999999999999</v>
      </c>
      <c r="X94" s="37">
        <f>W94*G94/100</f>
        <v>2.8873770368438346E-2</v>
      </c>
      <c r="Y94" s="36">
        <f>+W94*F94/100</f>
        <v>42159999.999999993</v>
      </c>
      <c r="Z94" s="35">
        <f>[2]JT!T37</f>
        <v>0</v>
      </c>
      <c r="AA94" s="35" t="s">
        <v>10</v>
      </c>
      <c r="AC94" s="33">
        <f>U94-'[3]RFK-1S'!N55</f>
        <v>23590907</v>
      </c>
      <c r="AD94" s="34">
        <f>V94-'[3]RFK-1S'!O55</f>
        <v>-3.6500000000000021</v>
      </c>
      <c r="AF94" s="34">
        <f>H94-'[3]RFK-1S'!H55</f>
        <v>-3.509999999999998</v>
      </c>
      <c r="AG94" s="33">
        <f>J94-'[3]RFK-1S'!I55</f>
        <v>33202087</v>
      </c>
    </row>
    <row r="95" spans="1:33" s="32" customFormat="1" ht="28.5" x14ac:dyDescent="0.2">
      <c r="A95" s="49">
        <f>'[2]FORM 6 (Rp.)(SIMB)'!B87</f>
        <v>68</v>
      </c>
      <c r="B95" s="49" t="str">
        <f>'[2]FORM 6 (Rp.)(SIMB)'!A87</f>
        <v>1.03.1.03.02.21.18.</v>
      </c>
      <c r="C95" s="48" t="str">
        <f>'[2]FORM 6 (Rp.)(SIMB)'!C87</f>
        <v>Kegiatan Pemeliharaan Prasarana dan Sarana Konservasi Balai PSDA Seluna</v>
      </c>
      <c r="D95" s="47" t="str">
        <f>'[2]FORM 6 (Rp.)(SIMB)'!D87</f>
        <v>OP-SLN</v>
      </c>
      <c r="E95" s="46"/>
      <c r="F95" s="45">
        <f>'[2]FORM 6 (Rp.)(SIMB)'!E87</f>
        <v>200000000</v>
      </c>
      <c r="G95" s="44">
        <f>F95/$F$128*100</f>
        <v>0.13697234520132046</v>
      </c>
      <c r="H95" s="43">
        <f>'[2]FORM 8 (%)'!M87</f>
        <v>20.059999999999999</v>
      </c>
      <c r="I95" s="43">
        <f>+H95*G95/100</f>
        <v>2.7476652447384883E-2</v>
      </c>
      <c r="J95" s="36">
        <f>(1/100)*'[2]FORM 6 (Rp.)(SIMB)'!H211*F95</f>
        <v>40120000.000000007</v>
      </c>
      <c r="K95" s="36">
        <f>(1/100)*'[2]FORM 6 (Rp.) (DINAS)'!H211*F95</f>
        <v>40120000.000000007</v>
      </c>
      <c r="L95" s="42" t="str">
        <f>'[2]FORM 4'!D86</f>
        <v>10 lokasi</v>
      </c>
      <c r="M95" s="41" t="str">
        <f>[2]SLN!E23</f>
        <v>Survey pekerjaan Sw 3 Lokasi</v>
      </c>
      <c r="N95" s="36">
        <f>'[5]RFK 1 Dinas'!P95</f>
        <v>21352040</v>
      </c>
      <c r="O95" s="36">
        <f>[2]SLN!H23</f>
        <v>40327075</v>
      </c>
      <c r="P95" s="36">
        <f>[2]SLN!I23</f>
        <v>61679115</v>
      </c>
      <c r="Q95" s="40">
        <f>+P95/F95*100</f>
        <v>30.839557499999998</v>
      </c>
      <c r="R95" s="37">
        <f>S95/F95*100</f>
        <v>12.5</v>
      </c>
      <c r="S95" s="39">
        <f>'[4]RFK 1 Dinas'!U95</f>
        <v>25000000</v>
      </c>
      <c r="T95" s="37">
        <f>R95*G95/100</f>
        <v>1.7121543150165057E-2</v>
      </c>
      <c r="U95" s="36">
        <f>V95*F95/100</f>
        <v>65000000</v>
      </c>
      <c r="V95" s="37">
        <f>[2]SLN!N23</f>
        <v>32.5</v>
      </c>
      <c r="W95" s="38">
        <f>V95-R95</f>
        <v>20</v>
      </c>
      <c r="X95" s="37">
        <f>W95*G95/100</f>
        <v>2.7394469040264092E-2</v>
      </c>
      <c r="Y95" s="36">
        <f>+W95*F95/100</f>
        <v>40000000</v>
      </c>
      <c r="Z95" s="35">
        <f>[2]SLN!T23</f>
        <v>0</v>
      </c>
      <c r="AA95" s="35" t="s">
        <v>10</v>
      </c>
      <c r="AC95" s="33">
        <f>U95-'[3]RFK-1S'!N56</f>
        <v>30600000</v>
      </c>
      <c r="AD95" s="34">
        <f>V95-'[3]RFK-1S'!O56</f>
        <v>15.3</v>
      </c>
      <c r="AF95" s="34">
        <f>H95-'[3]RFK-1S'!H56</f>
        <v>9.61</v>
      </c>
      <c r="AG95" s="33">
        <f>J95-'[3]RFK-1S'!I56</f>
        <v>19220000.000000007</v>
      </c>
    </row>
    <row r="96" spans="1:33" s="32" customFormat="1" ht="33.75" x14ac:dyDescent="0.2">
      <c r="A96" s="49">
        <f>'[2]FORM 6 (Rp.)(SIMB)'!B88</f>
        <v>69</v>
      </c>
      <c r="B96" s="49" t="str">
        <f>'[2]FORM 6 (Rp.)(SIMB)'!A88</f>
        <v>1.03.1.03.02.21.19.</v>
      </c>
      <c r="C96" s="48" t="str">
        <f>'[2]FORM 6 (Rp.)(SIMB)'!C88</f>
        <v>Kegiatan Pengendalian dan Pendayagunaan SDA Balai PSDA Seluna</v>
      </c>
      <c r="D96" s="47" t="str">
        <f>'[2]FORM 6 (Rp.)(SIMB)'!D88</f>
        <v>DG-SLN</v>
      </c>
      <c r="E96" s="46"/>
      <c r="F96" s="45">
        <f>'[2]FORM 6 (Rp.)(SIMB)'!E88</f>
        <v>200000000</v>
      </c>
      <c r="G96" s="44">
        <f>F96/$F$128*100</f>
        <v>0.13697234520132046</v>
      </c>
      <c r="H96" s="43">
        <f>'[2]FORM 8 (%)'!M88</f>
        <v>25.09</v>
      </c>
      <c r="I96" s="43">
        <f>+H96*G96/100</f>
        <v>3.4366361411011306E-2</v>
      </c>
      <c r="J96" s="36">
        <f>(1/100)*'[2]FORM 6 (Rp.)(SIMB)'!H212*F96</f>
        <v>32054000.000000004</v>
      </c>
      <c r="K96" s="36">
        <f>(1/100)*'[2]FORM 6 (Rp.) (DINAS)'!H212*F96</f>
        <v>50179000.000000007</v>
      </c>
      <c r="L96" s="42" t="str">
        <f>'[2]FORM 4'!D87</f>
        <v>10 lokasi, 125 patok batas &amp; 50 papan larangan</v>
      </c>
      <c r="M96" s="41" t="str">
        <f>[2]SLN!E33</f>
        <v>Koordinasi penanganan aset
Penarikan retribusi</v>
      </c>
      <c r="N96" s="36">
        <f>'[5]RFK 1 Dinas'!P96</f>
        <v>12325865</v>
      </c>
      <c r="O96" s="36">
        <f>[2]SLN!H33</f>
        <v>11657500</v>
      </c>
      <c r="P96" s="36">
        <f>[2]SLN!I33</f>
        <v>23983365</v>
      </c>
      <c r="Q96" s="40">
        <f>+P96/F96*100</f>
        <v>11.9916825</v>
      </c>
      <c r="R96" s="37">
        <f>S96/F96*100</f>
        <v>6.5</v>
      </c>
      <c r="S96" s="39">
        <f>'[4]RFK 1 Dinas'!U96</f>
        <v>13000000</v>
      </c>
      <c r="T96" s="37">
        <f>R96*G96/100</f>
        <v>8.9032024380858305E-3</v>
      </c>
      <c r="U96" s="36">
        <f>V96*F96/100</f>
        <v>51000000</v>
      </c>
      <c r="V96" s="37">
        <f>[2]SLN!N33</f>
        <v>25.5</v>
      </c>
      <c r="W96" s="38">
        <f>V96-R96</f>
        <v>19</v>
      </c>
      <c r="X96" s="37">
        <f>W96*G96/100</f>
        <v>2.6024745588250887E-2</v>
      </c>
      <c r="Y96" s="36">
        <f>+W96*F96/100</f>
        <v>38000000</v>
      </c>
      <c r="Z96" s="35">
        <f>[2]SLN!T33</f>
        <v>0</v>
      </c>
      <c r="AA96" s="35" t="s">
        <v>10</v>
      </c>
      <c r="AC96" s="33">
        <f>U96-'[3]RFK-1S'!N57</f>
        <v>16960000</v>
      </c>
      <c r="AD96" s="34">
        <f>V96-'[3]RFK-1S'!O57</f>
        <v>8.48</v>
      </c>
      <c r="AF96" s="34">
        <f>H96-'[3]RFK-1S'!H57</f>
        <v>9.7200000000000006</v>
      </c>
      <c r="AG96" s="33">
        <f>J96-'[3]RFK-1S'!I57</f>
        <v>1314000.0000000037</v>
      </c>
    </row>
    <row r="97" spans="1:33" s="32" customFormat="1" ht="67.5" x14ac:dyDescent="0.2">
      <c r="A97" s="49">
        <f>'[2]FORM 6 (Rp.)(SIMB)'!B89</f>
        <v>70</v>
      </c>
      <c r="B97" s="49" t="str">
        <f>'[2]FORM 6 (Rp.)(SIMB)'!A89</f>
        <v>1.03.1.03.02.21.20.</v>
      </c>
      <c r="C97" s="48" t="str">
        <f>'[2]FORM 6 (Rp.)(SIMB)'!C89</f>
        <v>Kegiatan Pengelolaan data base SDA Balai PSDA Seluna</v>
      </c>
      <c r="D97" s="47" t="str">
        <f>'[2]FORM 6 (Rp.)(SIMB)'!D89</f>
        <v>DG-SLN</v>
      </c>
      <c r="E97" s="46"/>
      <c r="F97" s="45">
        <f>'[2]FORM 6 (Rp.)(SIMB)'!E89</f>
        <v>310000000</v>
      </c>
      <c r="G97" s="44">
        <f>F97/$F$128*100</f>
        <v>0.21230713506204668</v>
      </c>
      <c r="H97" s="43">
        <f>'[2]FORM 8 (%)'!M89</f>
        <v>23.26</v>
      </c>
      <c r="I97" s="43">
        <f>+H97*G97/100</f>
        <v>4.9382639615432058E-2</v>
      </c>
      <c r="J97" s="36">
        <f>(1/100)*'[2]FORM 6 (Rp.)(SIMB)'!H213*F97</f>
        <v>72108000</v>
      </c>
      <c r="K97" s="36">
        <f>(1/100)*'[2]FORM 6 (Rp.) (DINAS)'!H213*F97</f>
        <v>72108000</v>
      </c>
      <c r="L97" s="42" t="str">
        <f>'[2]FORM 4'!D88</f>
        <v>3 pos</v>
      </c>
      <c r="M97" s="41" t="str">
        <f>[2]SLN!E37</f>
        <v>Honor Penjaga Pos Curah Hujan 18 pos 2x
Honor Penjaga MA Puncak 5 pos
Pengukuran data Muka Air 8 Sungai</v>
      </c>
      <c r="N97" s="36">
        <f>'[5]RFK 1 Dinas'!P97</f>
        <v>39572780</v>
      </c>
      <c r="O97" s="36">
        <f>[2]SLN!H37</f>
        <v>21440400</v>
      </c>
      <c r="P97" s="36">
        <f>[2]SLN!I37</f>
        <v>61013180</v>
      </c>
      <c r="Q97" s="40">
        <f>+P97/F97*100</f>
        <v>19.681670967741933</v>
      </c>
      <c r="R97" s="37">
        <f>S97/F97*100</f>
        <v>14.000000000000002</v>
      </c>
      <c r="S97" s="39">
        <f>'[4]RFK 1 Dinas'!U97</f>
        <v>43400000</v>
      </c>
      <c r="T97" s="37">
        <f>R97*G97/100</f>
        <v>2.972299890868654E-2</v>
      </c>
      <c r="U97" s="36">
        <f>V97*F97/100</f>
        <v>72850000</v>
      </c>
      <c r="V97" s="37">
        <f>[2]SLN!N37</f>
        <v>23.5</v>
      </c>
      <c r="W97" s="38">
        <f>V97-R97</f>
        <v>9.4999999999999982</v>
      </c>
      <c r="X97" s="37">
        <f>W97*G97/100</f>
        <v>2.016917783089443E-2</v>
      </c>
      <c r="Y97" s="36">
        <f>+W97*F97/100</f>
        <v>29449999.999999996</v>
      </c>
      <c r="Z97" s="35">
        <f>[2]SLN!T37</f>
        <v>0</v>
      </c>
      <c r="AA97" s="35" t="s">
        <v>10</v>
      </c>
      <c r="AC97" s="33">
        <f>U97-'[3]RFK-1S'!N58</f>
        <v>41776920</v>
      </c>
      <c r="AD97" s="34">
        <f>V97-'[3]RFK-1S'!O58</f>
        <v>7.57</v>
      </c>
      <c r="AF97" s="34">
        <f>H97-'[3]RFK-1S'!H58</f>
        <v>7.7900000000000009</v>
      </c>
      <c r="AG97" s="33">
        <f>J97-'[3]RFK-1S'!I58</f>
        <v>41941500</v>
      </c>
    </row>
    <row r="98" spans="1:33" s="32" customFormat="1" ht="42.75" x14ac:dyDescent="0.2">
      <c r="A98" s="49">
        <f>'[2]FORM 6 (Rp.)(SIMB)'!B90</f>
        <v>71</v>
      </c>
      <c r="B98" s="49" t="str">
        <f>'[2]FORM 6 (Rp.)(SIMB)'!A90</f>
        <v>1.03.1.03.02.21.21.</v>
      </c>
      <c r="C98" s="48" t="str">
        <f>'[2]FORM 6 (Rp.)(SIMB)'!C90</f>
        <v>Kegiatan Pemeliharaan Prasarana dan Sarana Konservasi Balai PSDA Bengawan Solo</v>
      </c>
      <c r="D98" s="47" t="str">
        <f>'[2]FORM 6 (Rp.)(SIMB)'!D90</f>
        <v>OP-BS</v>
      </c>
      <c r="E98" s="46"/>
      <c r="F98" s="45">
        <f>'[2]FORM 6 (Rp.)(SIMB)'!E90</f>
        <v>410000000</v>
      </c>
      <c r="G98" s="44">
        <f>F98/$F$128*100</f>
        <v>0.28079330766270694</v>
      </c>
      <c r="H98" s="43">
        <f>'[2]FORM 8 (%)'!M90</f>
        <v>20.96</v>
      </c>
      <c r="I98" s="43">
        <f>+H98*G98/100</f>
        <v>5.8854277286103374E-2</v>
      </c>
      <c r="J98" s="36">
        <f>(1/100)*'[2]FORM 6 (Rp.)(SIMB)'!H214*F98</f>
        <v>74059000</v>
      </c>
      <c r="K98" s="36">
        <f>(1/100)*'[2]FORM 6 (Rp.) (DINAS)'!H214*F98</f>
        <v>80588000</v>
      </c>
      <c r="L98" s="42" t="str">
        <f>'[2]FORM 4'!D89</f>
        <v>9 lokasi</v>
      </c>
      <c r="M98" s="41" t="str">
        <f>[2]BS!E23</f>
        <v>pekerjaan swakelola 2 lokasi</v>
      </c>
      <c r="N98" s="36">
        <f>'[5]RFK 1 Dinas'!P98</f>
        <v>58219425</v>
      </c>
      <c r="O98" s="36">
        <f>[2]BS!H23</f>
        <v>22689000</v>
      </c>
      <c r="P98" s="36">
        <f>[2]BS!I23</f>
        <v>80908425</v>
      </c>
      <c r="Q98" s="40">
        <f>+P98/F98*100</f>
        <v>19.733762195121951</v>
      </c>
      <c r="R98" s="37">
        <f>S98/F98*100</f>
        <v>14.85</v>
      </c>
      <c r="S98" s="39">
        <f>'[4]RFK 1 Dinas'!U98</f>
        <v>60885000</v>
      </c>
      <c r="T98" s="37">
        <f>R98*G98/100</f>
        <v>4.1697806187911982E-2</v>
      </c>
      <c r="U98" s="36">
        <f>V98*F98/100</f>
        <v>87863000</v>
      </c>
      <c r="V98" s="37">
        <f>[2]BS!N23</f>
        <v>21.43</v>
      </c>
      <c r="W98" s="38">
        <f>V98-R98</f>
        <v>6.58</v>
      </c>
      <c r="X98" s="37">
        <f>W98*G98/100</f>
        <v>1.8476199644206118E-2</v>
      </c>
      <c r="Y98" s="36">
        <f>+W98*F98/100</f>
        <v>26978000</v>
      </c>
      <c r="Z98" s="35">
        <f>[2]BS!T23</f>
        <v>0</v>
      </c>
      <c r="AA98" s="35" t="s">
        <v>10</v>
      </c>
      <c r="AC98" s="33">
        <f>U98-'[3]RFK-1S'!N59</f>
        <v>-5822000</v>
      </c>
      <c r="AD98" s="34">
        <f>V98-'[3]RFK-1S'!O59</f>
        <v>-1.4200000000000017</v>
      </c>
      <c r="AF98" s="34">
        <f>H98-'[3]RFK-1S'!H59</f>
        <v>1.4400000000000013</v>
      </c>
      <c r="AG98" s="33">
        <f>J98-'[3]RFK-1S'!I59</f>
        <v>-5973000</v>
      </c>
    </row>
    <row r="99" spans="1:33" s="32" customFormat="1" ht="157.5" x14ac:dyDescent="0.2">
      <c r="A99" s="49">
        <f>'[2]FORM 6 (Rp.)(SIMB)'!B91</f>
        <v>72</v>
      </c>
      <c r="B99" s="49" t="str">
        <f>'[2]FORM 6 (Rp.)(SIMB)'!A91</f>
        <v>1.03.1.03.02.21.22.</v>
      </c>
      <c r="C99" s="48" t="str">
        <f>'[2]FORM 6 (Rp.)(SIMB)'!C91</f>
        <v>Kegiatan Pengendalian dan Pendayagunaan SDA Balai PSDA Bengawan Solo</v>
      </c>
      <c r="D99" s="47" t="str">
        <f>'[2]FORM 6 (Rp.)(SIMB)'!D91</f>
        <v>DG-BS</v>
      </c>
      <c r="E99" s="46"/>
      <c r="F99" s="45">
        <f>'[2]FORM 6 (Rp.)(SIMB)'!E91</f>
        <v>225000000</v>
      </c>
      <c r="G99" s="44">
        <f>F99/$F$128*100</f>
        <v>0.15409388835148549</v>
      </c>
      <c r="H99" s="43">
        <f>'[2]FORM 8 (%)'!M91</f>
        <v>23.24</v>
      </c>
      <c r="I99" s="43">
        <f>+H99*G99/100</f>
        <v>3.5811419652885229E-2</v>
      </c>
      <c r="J99" s="36">
        <f>(1/100)*'[2]FORM 6 (Rp.)(SIMB)'!H215*F99</f>
        <v>52288000.000000007</v>
      </c>
      <c r="K99" s="36">
        <f>(1/100)*'[2]FORM 6 (Rp.) (DINAS)'!H215*F99</f>
        <v>52288000.000000007</v>
      </c>
      <c r="L99" s="42" t="str">
        <f>'[2]FORM 4'!D90</f>
        <v>7 lokasi &amp; 30 patok batas</v>
      </c>
      <c r="M99" s="72" t="str">
        <f>[2]BS!E33</f>
        <v>- Pengambilan sampel kualitas air di 8 lok, K Dengkeng, K Pusur, K Jebol, K Kamplong, Suplesi W Cengklik, Suplesi W Mulur, K Cemoro &amp; K Kenatan s/d bulan januari 2013
- Pembacaan  parameter P2AP di Kab Wngiri, Skh, Byolali, Klaten, Sragen, Kranyar dan kota Surakarta</v>
      </c>
      <c r="N99" s="36">
        <f>'[5]RFK 1 Dinas'!P99</f>
        <v>31778325</v>
      </c>
      <c r="O99" s="36">
        <f>[2]BS!H33</f>
        <v>20764400</v>
      </c>
      <c r="P99" s="36">
        <f>[2]BS!I33</f>
        <v>52542725</v>
      </c>
      <c r="Q99" s="40">
        <f>+P99/F99*100</f>
        <v>23.35232222222222</v>
      </c>
      <c r="R99" s="37">
        <f>S99/F99*100</f>
        <v>16</v>
      </c>
      <c r="S99" s="39">
        <f>'[4]RFK 1 Dinas'!U99</f>
        <v>36000000</v>
      </c>
      <c r="T99" s="37">
        <f>R99*G99/100</f>
        <v>2.465502213623768E-2</v>
      </c>
      <c r="U99" s="36">
        <f>V99*F99/100</f>
        <v>56250000</v>
      </c>
      <c r="V99" s="37">
        <f>[2]BS!N33</f>
        <v>25</v>
      </c>
      <c r="W99" s="38">
        <f>V99-R99</f>
        <v>9</v>
      </c>
      <c r="X99" s="37">
        <f>W99*G99/100</f>
        <v>1.3868449951633695E-2</v>
      </c>
      <c r="Y99" s="36">
        <f>+W99*F99/100</f>
        <v>20250000</v>
      </c>
      <c r="Z99" s="35">
        <f>[2]BS!T33</f>
        <v>0</v>
      </c>
      <c r="AA99" s="35" t="s">
        <v>10</v>
      </c>
      <c r="AC99" s="33">
        <f>U99-'[3]RFK-1S'!N60</f>
        <v>9000000</v>
      </c>
      <c r="AD99" s="34">
        <f>V99-'[3]RFK-1S'!O60</f>
        <v>4</v>
      </c>
      <c r="AF99" s="34">
        <f>H99-'[3]RFK-1S'!H60</f>
        <v>4.16</v>
      </c>
      <c r="AG99" s="33">
        <f>J99-'[3]RFK-1S'!I60</f>
        <v>9358000.0000000075</v>
      </c>
    </row>
    <row r="100" spans="1:33" s="32" customFormat="1" ht="191.25" x14ac:dyDescent="0.2">
      <c r="A100" s="49">
        <f>'[2]FORM 6 (Rp.)(SIMB)'!B92</f>
        <v>73</v>
      </c>
      <c r="B100" s="49" t="str">
        <f>'[2]FORM 6 (Rp.)(SIMB)'!A92</f>
        <v>1.03.1.03.02.21.23.</v>
      </c>
      <c r="C100" s="48" t="str">
        <f>'[2]FORM 6 (Rp.)(SIMB)'!C92</f>
        <v>Kegiatan Pengelolaan data base SDA Balai PSDA Bengawan Solo</v>
      </c>
      <c r="D100" s="47" t="str">
        <f>'[2]FORM 6 (Rp.)(SIMB)'!D92</f>
        <v>DG-BS</v>
      </c>
      <c r="E100" s="46"/>
      <c r="F100" s="45">
        <f>'[2]FORM 6 (Rp.)(SIMB)'!E92</f>
        <v>310000000</v>
      </c>
      <c r="G100" s="44">
        <f>F100/$F$128*100</f>
        <v>0.21230713506204668</v>
      </c>
      <c r="H100" s="43">
        <f>'[2]FORM 8 (%)'!M92</f>
        <v>22.7</v>
      </c>
      <c r="I100" s="43">
        <f>+H100*G100/100</f>
        <v>4.8193719659084595E-2</v>
      </c>
      <c r="J100" s="36">
        <f>(1/100)*'[2]FORM 6 (Rp.)(SIMB)'!H216*F100</f>
        <v>68380000</v>
      </c>
      <c r="K100" s="36">
        <f>(1/100)*'[2]FORM 6 (Rp.) (DINAS)'!H216*F100</f>
        <v>68380000</v>
      </c>
      <c r="L100" s="42" t="str">
        <f>'[2]FORM 4'!D91</f>
        <v>14 pos hidrologi</v>
      </c>
      <c r="M100" s="72" t="str">
        <f>[2]BS!E37</f>
        <v>Pengambilan data debit 7 bendung, Bd Walikan, Lemahbang, Temantenan, Jetis, Wonotoro, Gisik &amp; Jaban, Data 7 pos, Jarum, Paseban, Ngrukun, Jurug, Jurang Gempal, Sulingi &amp; Balun, update lokasi waduk, bendung, dan identifikasi sungai sampai dengan bln September (Survey PAI 41 DI, entri data PDSDA, entri data website)</v>
      </c>
      <c r="N100" s="36">
        <f>'[5]RFK 1 Dinas'!P100</f>
        <v>45803900</v>
      </c>
      <c r="O100" s="36">
        <f>[2]BS!H37</f>
        <v>23344350</v>
      </c>
      <c r="P100" s="36">
        <f>[2]BS!I37</f>
        <v>69148250</v>
      </c>
      <c r="Q100" s="40">
        <f>+P100/F100*100</f>
        <v>22.305887096774192</v>
      </c>
      <c r="R100" s="37">
        <f>S100/F100*100</f>
        <v>16.25</v>
      </c>
      <c r="S100" s="39">
        <f>'[4]RFK 1 Dinas'!U100</f>
        <v>50375000</v>
      </c>
      <c r="T100" s="37">
        <f>R100*G100/100</f>
        <v>3.4499909447582584E-2</v>
      </c>
      <c r="U100" s="36">
        <f>V100*F100/100</f>
        <v>73625000</v>
      </c>
      <c r="V100" s="37">
        <f>[2]BS!N37</f>
        <v>23.75</v>
      </c>
      <c r="W100" s="38">
        <f>V100-R100</f>
        <v>7.5</v>
      </c>
      <c r="X100" s="37">
        <f>W100*G100/100</f>
        <v>1.5923035129653498E-2</v>
      </c>
      <c r="Y100" s="36">
        <f>+W100*F100/100</f>
        <v>23250000</v>
      </c>
      <c r="Z100" s="35">
        <f>[2]BS!T37</f>
        <v>0</v>
      </c>
      <c r="AA100" s="35" t="s">
        <v>10</v>
      </c>
      <c r="AC100" s="33">
        <f>U100-'[3]RFK-1S'!N61</f>
        <v>25850000</v>
      </c>
      <c r="AD100" s="34">
        <f>V100-'[3]RFK-1S'!O61</f>
        <v>-0.75</v>
      </c>
      <c r="AF100" s="34">
        <f>H100-'[3]RFK-1S'!H61</f>
        <v>-0.83999999999999986</v>
      </c>
      <c r="AG100" s="33">
        <f>J100-'[3]RFK-1S'!I61</f>
        <v>22477000</v>
      </c>
    </row>
    <row r="101" spans="1:33" s="32" customFormat="1" ht="28.5" x14ac:dyDescent="0.2">
      <c r="A101" s="49">
        <f>'[2]FORM 6 (Rp.)(SIMB)'!B93</f>
        <v>74</v>
      </c>
      <c r="B101" s="49" t="str">
        <f>'[2]FORM 6 (Rp.)(SIMB)'!A93</f>
        <v>1.03.1.03.02.21.24.</v>
      </c>
      <c r="C101" s="48" t="str">
        <f>'[2]FORM 6 (Rp.)(SIMB)'!C93</f>
        <v>Kegiatan Pemeliharaan Prasarana dan Sarana Konservasi Balai PSDA Probolo</v>
      </c>
      <c r="D101" s="47" t="str">
        <f>'[2]FORM 6 (Rp.)(SIMB)'!D93</f>
        <v>OP-PBL</v>
      </c>
      <c r="E101" s="46"/>
      <c r="F101" s="45">
        <f>'[2]FORM 6 (Rp.)(SIMB)'!E93</f>
        <v>425000000</v>
      </c>
      <c r="G101" s="44">
        <f>F101/$F$128*100</f>
        <v>0.29106623355280592</v>
      </c>
      <c r="H101" s="43">
        <f>'[2]FORM 8 (%)'!M93</f>
        <v>17.09</v>
      </c>
      <c r="I101" s="43">
        <f>+H101*G101/100</f>
        <v>4.9743219314174532E-2</v>
      </c>
      <c r="J101" s="36">
        <f>(1/100)*'[2]FORM 6 (Rp.)(SIMB)'!H217*F101</f>
        <v>108368000</v>
      </c>
      <c r="K101" s="36">
        <f>(1/100)*'[2]FORM 6 (Rp.) (DINAS)'!H217*F101</f>
        <v>72628000</v>
      </c>
      <c r="L101" s="42" t="str">
        <f>'[2]FORM 4'!D92</f>
        <v>6 lokasi.</v>
      </c>
      <c r="M101" s="41" t="str">
        <f>[2]PBL!E23</f>
        <v>Survey dan desain</v>
      </c>
      <c r="N101" s="36">
        <f>'[5]RFK 1 Dinas'!P101</f>
        <v>13556950</v>
      </c>
      <c r="O101" s="36">
        <f>[2]PBL!H23</f>
        <v>48050800</v>
      </c>
      <c r="P101" s="36">
        <f>[2]PBL!I23</f>
        <v>61607750</v>
      </c>
      <c r="Q101" s="40">
        <f>+P101/F101*100</f>
        <v>14.495941176470589</v>
      </c>
      <c r="R101" s="37">
        <f>S101/F101*100</f>
        <v>3.1898705882352942</v>
      </c>
      <c r="S101" s="39">
        <f>'[4]RFK 1 Dinas'!U101</f>
        <v>13556950</v>
      </c>
      <c r="T101" s="37">
        <f>R101*G101/100</f>
        <v>9.2846361763852057E-3</v>
      </c>
      <c r="U101" s="36">
        <f>V101*F101/100</f>
        <v>72675000.000000015</v>
      </c>
      <c r="V101" s="37">
        <f>[2]PBL!N23</f>
        <v>17.100000000000001</v>
      </c>
      <c r="W101" s="38">
        <f>V101-R101</f>
        <v>13.910129411764707</v>
      </c>
      <c r="X101" s="37">
        <f>W101*G101/100</f>
        <v>4.0487689761144613E-2</v>
      </c>
      <c r="Y101" s="36">
        <f>+W101*F101/100</f>
        <v>59118050.000000007</v>
      </c>
      <c r="Z101" s="35">
        <f>[2]PBL!T23</f>
        <v>0</v>
      </c>
      <c r="AA101" s="35" t="s">
        <v>10</v>
      </c>
      <c r="AC101" s="33">
        <f>U101-'[3]RFK-1S'!N62</f>
        <v>30175000.000000015</v>
      </c>
      <c r="AD101" s="34">
        <f>V101-'[3]RFK-1S'!O62</f>
        <v>7.1000000000000014</v>
      </c>
      <c r="AF101" s="34">
        <f>H101-'[3]RFK-1S'!H62</f>
        <v>9.7100000000000009</v>
      </c>
      <c r="AG101" s="33">
        <f>J101-'[3]RFK-1S'!I62</f>
        <v>77003000</v>
      </c>
    </row>
    <row r="102" spans="1:33" s="32" customFormat="1" ht="42.75" x14ac:dyDescent="0.2">
      <c r="A102" s="49">
        <f>'[2]FORM 6 (Rp.)(SIMB)'!B94</f>
        <v>75</v>
      </c>
      <c r="B102" s="49" t="str">
        <f>'[2]FORM 6 (Rp.)(SIMB)'!A94</f>
        <v>1.03.1.03.02.21.25.</v>
      </c>
      <c r="C102" s="48" t="str">
        <f>'[2]FORM 6 (Rp.)(SIMB)'!C94</f>
        <v>Kegiatan Pengendalian dan Pendayagunaan SDA Balai PSDA Probolo</v>
      </c>
      <c r="D102" s="47" t="str">
        <f>'[2]FORM 6 (Rp.)(SIMB)'!D94</f>
        <v>DG-PBL</v>
      </c>
      <c r="E102" s="46"/>
      <c r="F102" s="45">
        <f>'[2]FORM 6 (Rp.)(SIMB)'!E94</f>
        <v>140000000</v>
      </c>
      <c r="G102" s="44">
        <f>F102/$F$128*100</f>
        <v>9.5880641640924316E-2</v>
      </c>
      <c r="H102" s="43">
        <f>'[2]FORM 8 (%)'!M94</f>
        <v>24</v>
      </c>
      <c r="I102" s="43">
        <f>+H102*G102/100</f>
        <v>2.3011353993821836E-2</v>
      </c>
      <c r="J102" s="36">
        <f>(1/100)*'[2]FORM 6 (Rp.)(SIMB)'!H218*F102</f>
        <v>37969999.999999993</v>
      </c>
      <c r="K102" s="36">
        <f>(1/100)*'[2]FORM 6 (Rp.) (DINAS)'!H218*F102</f>
        <v>25200000</v>
      </c>
      <c r="L102" s="42" t="str">
        <f>'[2]FORM 4'!D93</f>
        <v>20 lokasi, 60 patok batas &amp; 20 papan peringatan</v>
      </c>
      <c r="M102" s="41" t="str">
        <f>[2]PBL!E33</f>
        <v>Sosialisasi Pengamanan aset 1 kali</v>
      </c>
      <c r="N102" s="36">
        <f>'[5]RFK 1 Dinas'!P102</f>
        <v>16178100</v>
      </c>
      <c r="O102" s="36">
        <f>[2]PBL!H33</f>
        <v>11213700</v>
      </c>
      <c r="P102" s="36">
        <f>[2]PBL!I33</f>
        <v>27391800</v>
      </c>
      <c r="Q102" s="40">
        <f>+P102/F102*100</f>
        <v>19.565571428571431</v>
      </c>
      <c r="R102" s="37">
        <f>S102/F102*100</f>
        <v>16.760000000000002</v>
      </c>
      <c r="S102" s="39">
        <f>'[4]RFK 1 Dinas'!U102</f>
        <v>23464000</v>
      </c>
      <c r="T102" s="37">
        <f>R102*G102/100</f>
        <v>1.6069595539018919E-2</v>
      </c>
      <c r="U102" s="36">
        <f>V102*F102/100</f>
        <v>33670000</v>
      </c>
      <c r="V102" s="37">
        <f>[2]PBL!N33</f>
        <v>24.05</v>
      </c>
      <c r="W102" s="38">
        <f>V102-R102</f>
        <v>7.2899999999999991</v>
      </c>
      <c r="X102" s="37">
        <f>W102*G102/100</f>
        <v>6.9896987756233823E-3</v>
      </c>
      <c r="Y102" s="36">
        <f>+W102*F102/100</f>
        <v>10205999.999999998</v>
      </c>
      <c r="Z102" s="35">
        <f>[2]PBL!T33</f>
        <v>0</v>
      </c>
      <c r="AA102" s="35" t="s">
        <v>10</v>
      </c>
      <c r="AC102" s="33">
        <f>U102-'[3]RFK-1S'!N63</f>
        <v>5670000</v>
      </c>
      <c r="AD102" s="34">
        <f>V102-'[3]RFK-1S'!O63</f>
        <v>4.0500000000000007</v>
      </c>
      <c r="AF102" s="34">
        <f>H102-'[3]RFK-1S'!H63</f>
        <v>5.1499999999999986</v>
      </c>
      <c r="AG102" s="33">
        <f>J102-'[3]RFK-1S'!I63</f>
        <v>11579999.999999993</v>
      </c>
    </row>
    <row r="103" spans="1:33" s="32" customFormat="1" ht="28.5" x14ac:dyDescent="0.2">
      <c r="A103" s="49">
        <f>'[2]FORM 6 (Rp.)(SIMB)'!B95</f>
        <v>76</v>
      </c>
      <c r="B103" s="49" t="str">
        <f>'[2]FORM 6 (Rp.)(SIMB)'!A95</f>
        <v>1.03.1.03.02.21.26.</v>
      </c>
      <c r="C103" s="48" t="str">
        <f>'[2]FORM 6 (Rp.)(SIMB)'!C95</f>
        <v>Kegiatan Pengelolaan data base SDA Balai PSDA Probolo</v>
      </c>
      <c r="D103" s="47" t="str">
        <f>'[2]FORM 6 (Rp.)(SIMB)'!D95</f>
        <v>DG-PBL</v>
      </c>
      <c r="E103" s="46"/>
      <c r="F103" s="45">
        <f>'[2]FORM 6 (Rp.)(SIMB)'!E95</f>
        <v>310000000</v>
      </c>
      <c r="G103" s="44">
        <f>F103/$F$128*100</f>
        <v>0.21230713506204668</v>
      </c>
      <c r="H103" s="43">
        <f>'[2]FORM 8 (%)'!M95</f>
        <v>28</v>
      </c>
      <c r="I103" s="43">
        <f>+H103*G103/100</f>
        <v>5.9445997817373072E-2</v>
      </c>
      <c r="J103" s="36">
        <f>(1/100)*'[2]FORM 6 (Rp.)(SIMB)'!H219*F103</f>
        <v>75984000</v>
      </c>
      <c r="K103" s="36">
        <f>(1/100)*'[2]FORM 6 (Rp.) (DINAS)'!H219*F103</f>
        <v>71300000</v>
      </c>
      <c r="L103" s="42" t="str">
        <f>'[2]FORM 4'!D94</f>
        <v>14 pos hidrologi</v>
      </c>
      <c r="M103" s="41" t="str">
        <f>[2]PBL!E37</f>
        <v>Pengukuran : debit sungai 6 lok 1 kali</v>
      </c>
      <c r="N103" s="36">
        <f>'[5]RFK 1 Dinas'!P103</f>
        <v>37188700</v>
      </c>
      <c r="O103" s="36">
        <f>[2]PBL!H37</f>
        <v>56689600</v>
      </c>
      <c r="P103" s="36">
        <f>[2]PBL!I37</f>
        <v>93878300</v>
      </c>
      <c r="Q103" s="40">
        <f>+P103/F103*100</f>
        <v>30.283322580645162</v>
      </c>
      <c r="R103" s="37">
        <f>S103/F103*100</f>
        <v>17.380000000000003</v>
      </c>
      <c r="S103" s="39">
        <f>'[4]RFK 1 Dinas'!U103</f>
        <v>53878000</v>
      </c>
      <c r="T103" s="37">
        <f>R103*G103/100</f>
        <v>3.689898007378372E-2</v>
      </c>
      <c r="U103" s="36">
        <f>V103*F103/100</f>
        <v>93868000</v>
      </c>
      <c r="V103" s="37">
        <f>[2]PBL!N37</f>
        <v>30.28</v>
      </c>
      <c r="W103" s="38">
        <f>V103-R103</f>
        <v>12.899999999999999</v>
      </c>
      <c r="X103" s="37">
        <f>W103*G103/100</f>
        <v>2.7387620423004019E-2</v>
      </c>
      <c r="Y103" s="36">
        <f>+W103*F103/100</f>
        <v>39989999.999999993</v>
      </c>
      <c r="Z103" s="35">
        <f>[2]PBL!T37</f>
        <v>0</v>
      </c>
      <c r="AA103" s="35" t="s">
        <v>10</v>
      </c>
      <c r="AC103" s="33">
        <f>U103-'[3]RFK-1S'!N64</f>
        <v>45118000</v>
      </c>
      <c r="AD103" s="34">
        <f>V103-'[3]RFK-1S'!O64</f>
        <v>5.2800000000000011</v>
      </c>
      <c r="AF103" s="34">
        <f>H103-'[3]RFK-1S'!H64</f>
        <v>4.84</v>
      </c>
      <c r="AG103" s="33">
        <f>J103-'[3]RFK-1S'!I64</f>
        <v>30822000</v>
      </c>
    </row>
    <row r="104" spans="1:33" s="32" customFormat="1" ht="42.75" x14ac:dyDescent="0.2">
      <c r="A104" s="49">
        <f>'[2]FORM 6 (Rp.)(SIMB)'!B96</f>
        <v>77</v>
      </c>
      <c r="B104" s="49" t="str">
        <f>'[2]FORM 6 (Rp.)(SIMB)'!A96</f>
        <v>1.03.1.03.02.21.27.</v>
      </c>
      <c r="C104" s="48" t="str">
        <f>'[2]FORM 6 (Rp.)(SIMB)'!C96</f>
        <v>Kegiatan Pemeliharaan Prasarana dan Sarana Konservasi Balai PSDA Serayu Citanduy</v>
      </c>
      <c r="D104" s="47" t="str">
        <f>'[2]FORM 6 (Rp.)(SIMB)'!D96</f>
        <v>OP-SC</v>
      </c>
      <c r="E104" s="46"/>
      <c r="F104" s="45">
        <f>'[2]FORM 6 (Rp.)(SIMB)'!E96</f>
        <v>180000000</v>
      </c>
      <c r="G104" s="44">
        <f>F104/$F$128*100</f>
        <v>0.1232751106811884</v>
      </c>
      <c r="H104" s="43">
        <f>'[2]FORM 8 (%)'!M96</f>
        <v>13.13</v>
      </c>
      <c r="I104" s="43">
        <f>+H104*G104/100</f>
        <v>1.6186022032440038E-2</v>
      </c>
      <c r="J104" s="36">
        <f>(1/100)*'[2]FORM 6 (Rp.)(SIMB)'!H220*F104</f>
        <v>23622000</v>
      </c>
      <c r="K104" s="36">
        <f>(1/100)*'[2]FORM 6 (Rp.) (DINAS)'!H220*F104</f>
        <v>23622000</v>
      </c>
      <c r="L104" s="42" t="str">
        <f>'[2]FORM 4'!D95</f>
        <v>3 lokasi</v>
      </c>
      <c r="M104" s="41" t="str">
        <f>[2]SC!E23</f>
        <v>Rapat identifikasi konservasi</v>
      </c>
      <c r="N104" s="36">
        <f>'[5]RFK 1 Dinas'!P104</f>
        <v>14043000</v>
      </c>
      <c r="O104" s="36">
        <f>[2]SC!H23</f>
        <v>23837500</v>
      </c>
      <c r="P104" s="36">
        <f>[2]SC!I23</f>
        <v>37880500</v>
      </c>
      <c r="Q104" s="40">
        <f>+P104/F104*100</f>
        <v>21.044722222222223</v>
      </c>
      <c r="R104" s="37">
        <f>S104/F104*100</f>
        <v>7.8299999999999992</v>
      </c>
      <c r="S104" s="39">
        <f>'[4]RFK 1 Dinas'!U104</f>
        <v>14094000</v>
      </c>
      <c r="T104" s="37">
        <f>R104*G104/100</f>
        <v>9.6524411663370512E-3</v>
      </c>
      <c r="U104" s="36">
        <f>V104*F104/100</f>
        <v>37890000</v>
      </c>
      <c r="V104" s="37">
        <f>[2]SC!N23</f>
        <v>21.05</v>
      </c>
      <c r="W104" s="38">
        <f>V104-R104</f>
        <v>13.220000000000002</v>
      </c>
      <c r="X104" s="37">
        <f>W104*G104/100</f>
        <v>1.6296969632053113E-2</v>
      </c>
      <c r="Y104" s="36">
        <f>+W104*F104/100</f>
        <v>23796000.000000004</v>
      </c>
      <c r="Z104" s="50">
        <f>[2]SC!T23</f>
        <v>0</v>
      </c>
      <c r="AA104" s="35" t="s">
        <v>10</v>
      </c>
      <c r="AC104" s="33">
        <f>U104-'[3]RFK-1S'!N65</f>
        <v>-25002000</v>
      </c>
      <c r="AD104" s="34">
        <f>V104-'[3]RFK-1S'!O65</f>
        <v>-13.889999999999997</v>
      </c>
      <c r="AF104" s="34">
        <f>H104-'[3]RFK-1S'!H65</f>
        <v>-21.809999999999995</v>
      </c>
      <c r="AG104" s="33">
        <f>J104-'[3]RFK-1S'!I65</f>
        <v>-39270000</v>
      </c>
    </row>
    <row r="105" spans="1:33" s="32" customFormat="1" ht="56.25" x14ac:dyDescent="0.2">
      <c r="A105" s="49">
        <f>'[2]FORM 6 (Rp.)(SIMB)'!B97</f>
        <v>78</v>
      </c>
      <c r="B105" s="49" t="str">
        <f>'[2]FORM 6 (Rp.)(SIMB)'!A97</f>
        <v>1.03.1.03.02.21.28.</v>
      </c>
      <c r="C105" s="48" t="str">
        <f>'[2]FORM 6 (Rp.)(SIMB)'!C97</f>
        <v>Kegiatan Pengendalian dan Pendayagunaan SDA Balai PSDA Serayu Citanduy</v>
      </c>
      <c r="D105" s="47" t="str">
        <f>'[2]FORM 6 (Rp.)(SIMB)'!D97</f>
        <v>DG-SC</v>
      </c>
      <c r="E105" s="46"/>
      <c r="F105" s="45">
        <f>'[2]FORM 6 (Rp.)(SIMB)'!E97</f>
        <v>200000000</v>
      </c>
      <c r="G105" s="44">
        <f>F105/$F$128*100</f>
        <v>0.13697234520132046</v>
      </c>
      <c r="H105" s="43">
        <f>'[2]FORM 8 (%)'!M97</f>
        <v>39.67</v>
      </c>
      <c r="I105" s="43">
        <f>+H105*G105/100</f>
        <v>5.4336929341363832E-2</v>
      </c>
      <c r="J105" s="36">
        <f>(1/100)*'[2]FORM 6 (Rp.)(SIMB)'!H221*F105</f>
        <v>36502000</v>
      </c>
      <c r="K105" s="36">
        <f>(1/100)*'[2]FORM 6 (Rp.) (DINAS)'!H221*F105</f>
        <v>79336999.999999985</v>
      </c>
      <c r="L105" s="42" t="str">
        <f>'[2]FORM 4'!D96</f>
        <v>20 lokasi, 55 patok batas &amp; 55 papan peringatan</v>
      </c>
      <c r="M105" s="41" t="str">
        <f>[2]SC!E33</f>
        <v>- 4 kali Kegiatan Penyuluhan dan Sosialisasi
- 1 pengambilan sampel air di 20 lokasi</v>
      </c>
      <c r="N105" s="36">
        <f>'[5]RFK 1 Dinas'!P105</f>
        <v>81520500</v>
      </c>
      <c r="O105" s="36">
        <f>[2]SC!H33</f>
        <v>9535300</v>
      </c>
      <c r="P105" s="36">
        <f>[2]SC!I33</f>
        <v>91055800</v>
      </c>
      <c r="Q105" s="40">
        <f>+P105/F105*100</f>
        <v>45.527900000000002</v>
      </c>
      <c r="R105" s="37">
        <f>S105/F105*100</f>
        <v>40.840000000000011</v>
      </c>
      <c r="S105" s="39">
        <f>'[4]RFK 1 Dinas'!U105</f>
        <v>81680000.000000015</v>
      </c>
      <c r="T105" s="37">
        <f>R105*G105/100</f>
        <v>5.5939505780219285E-2</v>
      </c>
      <c r="U105" s="36">
        <f>V105*F105/100</f>
        <v>91220000</v>
      </c>
      <c r="V105" s="37">
        <f>[2]SC!N33</f>
        <v>45.61</v>
      </c>
      <c r="W105" s="38">
        <f>V105-R105</f>
        <v>4.7699999999999889</v>
      </c>
      <c r="X105" s="37">
        <f>W105*G105/100</f>
        <v>6.5335808661029704E-3</v>
      </c>
      <c r="Y105" s="36">
        <f>+W105*F105/100</f>
        <v>9539999.9999999776</v>
      </c>
      <c r="Z105" s="35">
        <f>[2]SC!T33</f>
        <v>0</v>
      </c>
      <c r="AA105" s="35" t="s">
        <v>10</v>
      </c>
      <c r="AC105" s="33">
        <f>U105-'[3]RFK-1S'!N66</f>
        <v>60520000</v>
      </c>
      <c r="AD105" s="34">
        <f>V105-'[3]RFK-1S'!O66</f>
        <v>30.259999999999998</v>
      </c>
      <c r="AF105" s="34">
        <f>H105-'[3]RFK-1S'!H66</f>
        <v>24.32</v>
      </c>
      <c r="AG105" s="33">
        <f>J105-'[3]RFK-1S'!I66</f>
        <v>5802000</v>
      </c>
    </row>
    <row r="106" spans="1:33" s="32" customFormat="1" ht="112.5" x14ac:dyDescent="0.2">
      <c r="A106" s="49">
        <f>'[2]FORM 6 (Rp.)(SIMB)'!B98</f>
        <v>79</v>
      </c>
      <c r="B106" s="49" t="str">
        <f>'[2]FORM 6 (Rp.)(SIMB)'!A98</f>
        <v>1.03.1.03.02.21.29.</v>
      </c>
      <c r="C106" s="48" t="str">
        <f>'[2]FORM 6 (Rp.)(SIMB)'!C98</f>
        <v>Kegiatan Pengelolaan data base SDA Balai PSDA Serayu Citanduy</v>
      </c>
      <c r="D106" s="47" t="str">
        <f>'[2]FORM 6 (Rp.)(SIMB)'!D98</f>
        <v>DG-SC</v>
      </c>
      <c r="E106" s="46"/>
      <c r="F106" s="45">
        <f>'[2]FORM 6 (Rp.)(SIMB)'!E98</f>
        <v>310000000</v>
      </c>
      <c r="G106" s="44">
        <f>F106/$F$128*100</f>
        <v>0.21230713506204668</v>
      </c>
      <c r="H106" s="43">
        <f>'[2]FORM 8 (%)'!M98</f>
        <v>26.04</v>
      </c>
      <c r="I106" s="43">
        <f>+H106*G106/100</f>
        <v>5.5284777970156955E-2</v>
      </c>
      <c r="J106" s="36">
        <f>(1/100)*'[2]FORM 6 (Rp.)(SIMB)'!H222*F106</f>
        <v>77030000.000000015</v>
      </c>
      <c r="K106" s="36">
        <f>(1/100)*'[2]FORM 6 (Rp.) (DINAS)'!H222*F106</f>
        <v>80730000.000000015</v>
      </c>
      <c r="L106" s="42" t="str">
        <f>'[2]FORM 4'!D97</f>
        <v>39 pos hidrologi</v>
      </c>
      <c r="M106" s="41" t="str">
        <f>[2]SC!E37</f>
        <v>- Pencatatan, Pengumpulan dan Analisasi Data Base SDA dan Data 10 Pos Curah Hujan Manual, 15 Pos AWLR, 4 Pos Klimatologi, dan 10 Pos PDAB yang ada di 5 Kabupaten selama 3 bln dari 12 bulan</v>
      </c>
      <c r="N106" s="36">
        <f>'[5]RFK 1 Dinas'!P106</f>
        <v>58807900</v>
      </c>
      <c r="O106" s="36">
        <f>[2]SC!H37</f>
        <v>22150800</v>
      </c>
      <c r="P106" s="36">
        <f>[2]SC!I37</f>
        <v>80958700</v>
      </c>
      <c r="Q106" s="40">
        <f>+P106/F106*100</f>
        <v>26.115709677419357</v>
      </c>
      <c r="R106" s="37">
        <f>S106/F106*100</f>
        <v>18.970290322580645</v>
      </c>
      <c r="S106" s="39">
        <f>'[4]RFK 1 Dinas'!U106</f>
        <v>58807900</v>
      </c>
      <c r="T106" s="37">
        <f>R106*G106/100</f>
        <v>4.0275279896823661E-2</v>
      </c>
      <c r="U106" s="36">
        <f>V106*F106/100</f>
        <v>81003000</v>
      </c>
      <c r="V106" s="37">
        <f>[2]SC!N37</f>
        <v>26.13</v>
      </c>
      <c r="W106" s="38">
        <f>V106-R106</f>
        <v>7.1597096774193538</v>
      </c>
      <c r="X106" s="37">
        <f>W106*G106/100</f>
        <v>1.5200574494889135E-2</v>
      </c>
      <c r="Y106" s="36">
        <f>+W106*F106/100</f>
        <v>22195099.999999996</v>
      </c>
      <c r="Z106" s="35">
        <f>[2]SC!T37</f>
        <v>0</v>
      </c>
      <c r="AA106" s="35" t="s">
        <v>10</v>
      </c>
      <c r="AC106" s="33">
        <f>U106-'[3]RFK-1S'!N67</f>
        <v>39780000</v>
      </c>
      <c r="AD106" s="34">
        <f>V106-'[3]RFK-1S'!O67</f>
        <v>4.9899999999999984</v>
      </c>
      <c r="AF106" s="34">
        <f>H106-'[3]RFK-1S'!H67</f>
        <v>4.8999999999999986</v>
      </c>
      <c r="AG106" s="33">
        <f>J106-'[3]RFK-1S'!I67</f>
        <v>35807000.000000015</v>
      </c>
    </row>
    <row r="107" spans="1:33" s="32" customFormat="1" ht="42.75" x14ac:dyDescent="0.2">
      <c r="A107" s="49">
        <f>'[2]FORM 6 (Rp.)(SIMB)'!B99</f>
        <v>80</v>
      </c>
      <c r="B107" s="49" t="str">
        <f>'[2]FORM 6 (Rp.)(SIMB)'!A99</f>
        <v>1.03.1.03.02.21.31.</v>
      </c>
      <c r="C107" s="48" t="str">
        <f>'[2]FORM 6 (Rp.)(SIMB)'!C99</f>
        <v>Kegiatan Pembinaan Peran Serta Masyarakat Dalam Pengelolaan SDA Berbasis Gender</v>
      </c>
      <c r="D107" s="47" t="s">
        <v>11</v>
      </c>
      <c r="E107" s="46"/>
      <c r="F107" s="45">
        <f>'[2]FORM 6 (Rp.)(SIMB)'!E99</f>
        <v>150000000</v>
      </c>
      <c r="G107" s="44">
        <f>F107/$F$128*100</f>
        <v>0.10272925890099033</v>
      </c>
      <c r="H107" s="43">
        <f>'[2]FORM 8 (%)'!M99</f>
        <v>17.5</v>
      </c>
      <c r="I107" s="43">
        <f>+H107*G107/100</f>
        <v>1.7977620307673307E-2</v>
      </c>
      <c r="J107" s="36">
        <f>(1/100)*'[2]FORM 6 (Rp.)(SIMB)'!H223*F107</f>
        <v>26210000.000000007</v>
      </c>
      <c r="K107" s="36">
        <f>(1/100)*'[2]FORM 6 (Rp.) (DINAS)'!H223*F107</f>
        <v>26210000.000000007</v>
      </c>
      <c r="L107" s="42" t="str">
        <f>'[2]FORM 4'!D98</f>
        <v>1 kajian, 2 lap</v>
      </c>
      <c r="M107" s="41" t="str">
        <f>[2]KSP!E28</f>
        <v>Administrasi pendukung</v>
      </c>
      <c r="N107" s="36">
        <f>'[5]RFK 1 Dinas'!P107</f>
        <v>3865900</v>
      </c>
      <c r="O107" s="36">
        <f>[2]KSP!H28</f>
        <v>11634100</v>
      </c>
      <c r="P107" s="36">
        <f>[2]KSP!I28</f>
        <v>15500000</v>
      </c>
      <c r="Q107" s="40">
        <f>+P107/F107*100</f>
        <v>10.333333333333334</v>
      </c>
      <c r="R107" s="37">
        <f>S107/F107*100</f>
        <v>3.5000000000000004</v>
      </c>
      <c r="S107" s="39">
        <f>'[4]RFK 1 Dinas'!U107</f>
        <v>5250000</v>
      </c>
      <c r="T107" s="37">
        <f>R107*G107/100</f>
        <v>3.5955240615346616E-3</v>
      </c>
      <c r="U107" s="36">
        <f>V107*F107/100</f>
        <v>27750000</v>
      </c>
      <c r="V107" s="37">
        <f>[2]KSP!N28</f>
        <v>18.5</v>
      </c>
      <c r="W107" s="38">
        <f>V107-R107</f>
        <v>15</v>
      </c>
      <c r="X107" s="37">
        <f>W107*G107/100</f>
        <v>1.5409388835148551E-2</v>
      </c>
      <c r="Y107" s="36">
        <f>+W107*F107/100</f>
        <v>22500000</v>
      </c>
      <c r="Z107" s="35">
        <f>[2]KSP!T28</f>
        <v>0</v>
      </c>
      <c r="AA107" s="35" t="s">
        <v>10</v>
      </c>
      <c r="AC107" s="33">
        <f>U107-'[3]RFK-1S'!N68</f>
        <v>27750000</v>
      </c>
      <c r="AD107" s="34">
        <f>V107-'[3]RFK-1S'!O68</f>
        <v>18.5</v>
      </c>
      <c r="AF107" s="34">
        <f>H107-'[3]RFK-1S'!H68</f>
        <v>17.5</v>
      </c>
      <c r="AG107" s="33">
        <f>J107-'[3]RFK-1S'!I68</f>
        <v>26210000.000000007</v>
      </c>
    </row>
    <row r="108" spans="1:33" s="32" customFormat="1" x14ac:dyDescent="0.2">
      <c r="A108" s="49"/>
      <c r="B108" s="49"/>
      <c r="C108" s="48"/>
      <c r="D108" s="47"/>
      <c r="E108" s="46"/>
      <c r="F108" s="45"/>
      <c r="G108" s="44"/>
      <c r="H108" s="43"/>
      <c r="I108" s="43"/>
      <c r="J108" s="36"/>
      <c r="K108" s="36"/>
      <c r="L108" s="42"/>
      <c r="M108" s="41"/>
      <c r="N108" s="36"/>
      <c r="O108" s="36"/>
      <c r="P108" s="36"/>
      <c r="Q108" s="40"/>
      <c r="R108" s="37"/>
      <c r="S108" s="39"/>
      <c r="T108" s="37"/>
      <c r="U108" s="36"/>
      <c r="V108" s="37"/>
      <c r="W108" s="38"/>
      <c r="X108" s="37"/>
      <c r="Y108" s="36"/>
      <c r="Z108" s="35"/>
      <c r="AA108" s="35"/>
      <c r="AC108" s="33"/>
      <c r="AD108" s="34"/>
      <c r="AF108" s="34"/>
      <c r="AG108" s="33"/>
    </row>
    <row r="109" spans="1:33" s="55" customFormat="1" ht="25.5" x14ac:dyDescent="0.2">
      <c r="A109" s="58" t="str">
        <f>'[2]FORM 6 (Rp.)(SIMB)'!B101</f>
        <v>VIII</v>
      </c>
      <c r="B109" s="58" t="str">
        <f>'[2]FORM 6 (Rp.)(SIMB)'!A101</f>
        <v>1.03.1.03.02.22.</v>
      </c>
      <c r="C109" s="71" t="str">
        <f>'[2]FORM 6 (Rp.)(SIMB)'!C101</f>
        <v>Program Pegendalian Banjir dan Pengamanan Pantai</v>
      </c>
      <c r="D109" s="70"/>
      <c r="E109" s="67"/>
      <c r="F109" s="69">
        <f>SUM(F110:F126)</f>
        <v>37405973000</v>
      </c>
      <c r="G109" s="68">
        <f>F109/$F$128*100</f>
        <v>25.617919231736362</v>
      </c>
      <c r="H109" s="68">
        <f>I109*100/G109</f>
        <v>11.649486567292339</v>
      </c>
      <c r="I109" s="68">
        <f>SUM(I110:I126)</f>
        <v>2.9843560597209282</v>
      </c>
      <c r="J109" s="59">
        <f>SUM(J110:J126)</f>
        <v>2453460000</v>
      </c>
      <c r="K109" s="59">
        <f>SUM(K110:K126)</f>
        <v>4167925435</v>
      </c>
      <c r="L109" s="67"/>
      <c r="M109" s="67"/>
      <c r="N109" s="59">
        <f>SUM(N110:N126)</f>
        <v>1238142658</v>
      </c>
      <c r="O109" s="59">
        <f>SUM(O110:O126)</f>
        <v>607410340</v>
      </c>
      <c r="P109" s="59">
        <f>SUM(P110:P126)</f>
        <v>1845552998</v>
      </c>
      <c r="Q109" s="66">
        <f>+P109/F109*100</f>
        <v>4.9338457203078239</v>
      </c>
      <c r="R109" s="65">
        <f>S109/F109*100</f>
        <v>3.4836504389285636</v>
      </c>
      <c r="S109" s="64">
        <f>'[4]RFK 1 Dinas'!U109</f>
        <v>1303093342.5999999</v>
      </c>
      <c r="T109" s="63">
        <f>SUM(T110:T126)</f>
        <v>0.89243875576074894</v>
      </c>
      <c r="U109" s="59">
        <f>SUM(U110:U126)</f>
        <v>1988423848.7</v>
      </c>
      <c r="V109" s="62">
        <f>U109/F109*100</f>
        <v>5.315792343377888</v>
      </c>
      <c r="W109" s="61">
        <f>Y109/F109*100</f>
        <v>1.8321419044493241</v>
      </c>
      <c r="X109" s="60">
        <f>Y109/$F$128*100</f>
        <v>0.46935663329262428</v>
      </c>
      <c r="Y109" s="59">
        <f>SUM(Y110:Y126)</f>
        <v>685330506.10000002</v>
      </c>
      <c r="Z109" s="35"/>
      <c r="AA109" s="58"/>
      <c r="AC109" s="56"/>
      <c r="AD109" s="57"/>
      <c r="AF109" s="57"/>
      <c r="AG109" s="56"/>
    </row>
    <row r="110" spans="1:33" s="32" customFormat="1" ht="42.75" x14ac:dyDescent="0.2">
      <c r="A110" s="49">
        <f>'[2]FORM 6 (Rp.)(SIMB)'!B102</f>
        <v>81</v>
      </c>
      <c r="B110" s="49" t="str">
        <f>'[2]FORM 6 (Rp.)(SIMB)'!A102</f>
        <v>1.03.1.03.02.22.01.</v>
      </c>
      <c r="C110" s="48" t="str">
        <f>'[2]FORM 6 (Rp.)(SIMB)'!C102</f>
        <v>Kegiatan Perencanaan Teknis Prasarana dan Sarana  Pengendalian Banjir dan Pengamanan Pantai</v>
      </c>
      <c r="D110" s="47" t="str">
        <f>'[2]FORM 6 (Rp.)(SIMB)'!D102</f>
        <v>SID</v>
      </c>
      <c r="E110" s="46"/>
      <c r="F110" s="45">
        <f>'[2]FORM 6 (Rp.)(SIMB)'!E102</f>
        <v>850000000</v>
      </c>
      <c r="G110" s="44">
        <f>F110/$F$128*100</f>
        <v>0.58213246710561184</v>
      </c>
      <c r="H110" s="43">
        <f>'[2]FORM 8 (%)'!M102</f>
        <v>3.85</v>
      </c>
      <c r="I110" s="43">
        <f>+H110*G110/100</f>
        <v>2.241209998356606E-2</v>
      </c>
      <c r="J110" s="36">
        <f>(1/100)*'[2]FORM 6 (Rp.)(SIMB)'!H226*F110</f>
        <v>29250000.000000004</v>
      </c>
      <c r="K110" s="36">
        <f>(1/100)*'[2]FORM 6 (Rp.) (DINAS)'!H226*F110</f>
        <v>29250000.000000004</v>
      </c>
      <c r="L110" s="42" t="str">
        <f>'[2]FORM 4'!D101</f>
        <v>2 Laporan</v>
      </c>
      <c r="M110" s="41" t="str">
        <f>[2]PPT!E28</f>
        <v>Klarifikasi dan negosiasi</v>
      </c>
      <c r="N110" s="36">
        <f>'[5]RFK 1 Dinas'!P110</f>
        <v>16616900</v>
      </c>
      <c r="O110" s="36">
        <f>[2]PPT!H28</f>
        <v>11880000</v>
      </c>
      <c r="P110" s="36">
        <f>[2]PPT!I28</f>
        <v>28496900</v>
      </c>
      <c r="Q110" s="40">
        <f>+P110/F110*100</f>
        <v>3.352576470588235</v>
      </c>
      <c r="R110" s="37">
        <f>S110/F110*100</f>
        <v>2.2999999999999998</v>
      </c>
      <c r="S110" s="39">
        <f>'[4]RFK 1 Dinas'!U110</f>
        <v>19549999.999999996</v>
      </c>
      <c r="T110" s="37">
        <f>R110*G110/100</f>
        <v>1.3389046743429072E-2</v>
      </c>
      <c r="U110" s="36">
        <f>V110*F110/100</f>
        <v>33150000</v>
      </c>
      <c r="V110" s="37">
        <f>[2]PPT!N28</f>
        <v>3.9</v>
      </c>
      <c r="W110" s="38">
        <f>V110-R110</f>
        <v>1.6</v>
      </c>
      <c r="X110" s="37">
        <f>W110*G110/100</f>
        <v>9.3141194736897897E-3</v>
      </c>
      <c r="Y110" s="36">
        <f>+W110*F110/100</f>
        <v>13600000</v>
      </c>
      <c r="Z110" s="35">
        <f>[2]PPT!T28</f>
        <v>0</v>
      </c>
      <c r="AA110" s="35" t="s">
        <v>10</v>
      </c>
      <c r="AC110" s="33">
        <f>U110-'[3]RFK-1S'!N69</f>
        <v>11050000</v>
      </c>
      <c r="AD110" s="34">
        <f>V110-'[3]RFK-1S'!O69</f>
        <v>1.2999999999999998</v>
      </c>
      <c r="AF110" s="34">
        <f>H110-'[3]RFK-1S'!H69</f>
        <v>1.29</v>
      </c>
      <c r="AG110" s="33">
        <f>J110-'[3]RFK-1S'!I69</f>
        <v>7490000.0000000037</v>
      </c>
    </row>
    <row r="111" spans="1:33" s="32" customFormat="1" ht="42.75" x14ac:dyDescent="0.2">
      <c r="A111" s="49">
        <f>'[2]FORM 6 (Rp.)(SIMB)'!B103</f>
        <v>82</v>
      </c>
      <c r="B111" s="49" t="str">
        <f>'[2]FORM 6 (Rp.)(SIMB)'!A103</f>
        <v>1.03.1.03.02.22.02.</v>
      </c>
      <c r="C111" s="48" t="str">
        <f>'[2]FORM 6 (Rp.)(SIMB)'!C103</f>
        <v>Kegiatan Perbaikan dan Pembangunan Prasarana dan Sarana Pengendalian Banjir dan Pengamanan Pantai</v>
      </c>
      <c r="D111" s="47" t="str">
        <f>'[2]FORM 6 (Rp.)(SIMB)'!D103</f>
        <v>PK SWP</v>
      </c>
      <c r="E111" s="46"/>
      <c r="F111" s="45">
        <f>'[2]FORM 6 (Rp.)(SIMB)'!E103</f>
        <v>29280973000</v>
      </c>
      <c r="G111" s="44">
        <f>F111/$F$128*100</f>
        <v>20.053417707932716</v>
      </c>
      <c r="H111" s="43">
        <f>'[2]FORM 8 (%)'!M103</f>
        <v>10</v>
      </c>
      <c r="I111" s="43">
        <f>+H111*G111/100</f>
        <v>2.0053417707932715</v>
      </c>
      <c r="J111" s="36">
        <f>(1/100)*'[2]FORM 6 (Rp.)(SIMB)'!H227*F111</f>
        <v>1032500000.0000001</v>
      </c>
      <c r="K111" s="36">
        <f>(1/100)*'[2]FORM 6 (Rp.) (DINAS)'!H227*F111</f>
        <v>2781692435</v>
      </c>
      <c r="L111" s="42" t="str">
        <f>'[2]FORM 4'!D102</f>
        <v>18 lokasi</v>
      </c>
      <c r="M111" s="41" t="str">
        <f>[2]SWP!E34</f>
        <v>???</v>
      </c>
      <c r="N111" s="36">
        <f>'[5]RFK 1 Dinas'!P111</f>
        <v>35313150</v>
      </c>
      <c r="O111" s="36">
        <f>[2]SWP!H34</f>
        <v>21457100</v>
      </c>
      <c r="P111" s="36">
        <f>[2]SWP!I34</f>
        <v>56770250</v>
      </c>
      <c r="Q111" s="40">
        <f>+P111/F111*100</f>
        <v>0.19388102301108642</v>
      </c>
      <c r="R111" s="37">
        <f>S111/F111*100</f>
        <v>0.12000000000000001</v>
      </c>
      <c r="S111" s="39">
        <f>'[4]RFK 1 Dinas'!U111</f>
        <v>35137167.600000001</v>
      </c>
      <c r="T111" s="37">
        <f>R111*G111/100</f>
        <v>2.4064101249519264E-2</v>
      </c>
      <c r="U111" s="36">
        <f>V111*F111/100</f>
        <v>55633848.700000003</v>
      </c>
      <c r="V111" s="37">
        <f>[2]SWP!N34</f>
        <v>0.19</v>
      </c>
      <c r="W111" s="38">
        <f>V111-R111</f>
        <v>6.9999999999999993E-2</v>
      </c>
      <c r="X111" s="37">
        <f>W111*G111/100</f>
        <v>1.40373923955529E-2</v>
      </c>
      <c r="Y111" s="36">
        <f>+W111*F111/100</f>
        <v>20496681.099999998</v>
      </c>
      <c r="Z111" s="35" t="str">
        <f>[2]SWP!T34</f>
        <v>???</v>
      </c>
      <c r="AA111" s="35" t="s">
        <v>10</v>
      </c>
      <c r="AC111" s="33">
        <f>U111-'[3]RFK-1S'!N70</f>
        <v>-313246151.30000001</v>
      </c>
      <c r="AD111" s="34">
        <f>V111-'[3]RFK-1S'!O70</f>
        <v>-2.99</v>
      </c>
      <c r="AF111" s="34">
        <f>H111-'[3]RFK-1S'!H70</f>
        <v>7</v>
      </c>
      <c r="AG111" s="33">
        <f>J111-'[3]RFK-1S'!I70</f>
        <v>684500000.00000012</v>
      </c>
    </row>
    <row r="112" spans="1:33" s="32" customFormat="1" ht="57" x14ac:dyDescent="0.2">
      <c r="A112" s="49">
        <f>'[2]FORM 6 (Rp.)(SIMB)'!B104</f>
        <v>83</v>
      </c>
      <c r="B112" s="49" t="str">
        <f>'[2]FORM 6 (Rp.)(SIMB)'!A104</f>
        <v>1.03.1.03.02.22.03.</v>
      </c>
      <c r="C112" s="48" t="str">
        <f>'[2]FORM 6 (Rp.)(SIMB)'!C104</f>
        <v>Kegiatan Pembinaan, Pemantauan &amp; Evaluasi Kinerja dan Kondisi Prasarana dan Sarana Pengendalian Banjir dan Pengamanan Pantai</v>
      </c>
      <c r="D112" s="47" t="str">
        <f>'[2]FORM 6 (Rp.)(SIMB)'!D104</f>
        <v>OP SWP</v>
      </c>
      <c r="E112" s="46"/>
      <c r="F112" s="45">
        <f>'[2]FORM 6 (Rp.)(SIMB)'!E104</f>
        <v>200000000</v>
      </c>
      <c r="G112" s="44">
        <f>F112/$F$128*100</f>
        <v>0.13697234520132046</v>
      </c>
      <c r="H112" s="43">
        <f>'[2]FORM 8 (%)'!M104</f>
        <v>21</v>
      </c>
      <c r="I112" s="43">
        <f>+H112*G112/100</f>
        <v>2.8764192492277293E-2</v>
      </c>
      <c r="J112" s="36">
        <f>(1/100)*'[2]FORM 6 (Rp.)(SIMB)'!H228*F112</f>
        <v>41989999.999999993</v>
      </c>
      <c r="K112" s="36">
        <f>(1/100)*'[2]FORM 6 (Rp.) (DINAS)'!H228*F112</f>
        <v>41989999.999999993</v>
      </c>
      <c r="L112" s="42" t="str">
        <f>'[2]FORM 4'!D103</f>
        <v>3 Laporan</v>
      </c>
      <c r="M112" s="41" t="str">
        <f>[2]SWP!E20</f>
        <v>Koordinasi pembinaan 6 BPSDA</v>
      </c>
      <c r="N112" s="36">
        <f>'[5]RFK 1 Dinas'!P112</f>
        <v>20762300</v>
      </c>
      <c r="O112" s="36">
        <f>[2]SWP!H20</f>
        <v>13618600</v>
      </c>
      <c r="P112" s="36">
        <f>[2]SWP!I20</f>
        <v>34380900</v>
      </c>
      <c r="Q112" s="54">
        <f>+P112/F112*100</f>
        <v>17.190449999999998</v>
      </c>
      <c r="R112" s="37">
        <f>S112/F112*100</f>
        <v>11</v>
      </c>
      <c r="S112" s="39">
        <f>'[4]RFK 1 Dinas'!U112</f>
        <v>22000000</v>
      </c>
      <c r="T112" s="53">
        <f>R112*G112/100</f>
        <v>1.506695797214525E-2</v>
      </c>
      <c r="U112" s="36">
        <f>V112*F112/100</f>
        <v>43900000</v>
      </c>
      <c r="V112" s="53">
        <f>[2]SWP!N20</f>
        <v>21.95</v>
      </c>
      <c r="W112" s="52">
        <f>V112-R112</f>
        <v>10.95</v>
      </c>
      <c r="X112" s="37">
        <f>W112*G112/100</f>
        <v>1.4998471799544588E-2</v>
      </c>
      <c r="Y112" s="36">
        <f>+W112*F112/100</f>
        <v>21900000</v>
      </c>
      <c r="Z112" s="35">
        <f>[2]SWP!T20</f>
        <v>0</v>
      </c>
      <c r="AA112" s="35" t="s">
        <v>10</v>
      </c>
      <c r="AC112" s="33">
        <f>U112-'[3]RFK-1S'!N71</f>
        <v>3500000</v>
      </c>
      <c r="AD112" s="34">
        <f>V112-'[3]RFK-1S'!O71</f>
        <v>1.75</v>
      </c>
      <c r="AF112" s="34">
        <f>H112-'[3]RFK-1S'!H71</f>
        <v>1.5899999999999999</v>
      </c>
      <c r="AG112" s="33">
        <f>J112-'[3]RFK-1S'!I71</f>
        <v>3169999.9999999925</v>
      </c>
    </row>
    <row r="113" spans="1:33" s="32" customFormat="1" ht="28.5" x14ac:dyDescent="0.2">
      <c r="A113" s="49">
        <f>'[2]FORM 6 (Rp.)(SIMB)'!B105</f>
        <v>84</v>
      </c>
      <c r="B113" s="49" t="str">
        <f>'[2]FORM 6 (Rp.)(SIMB)'!A105</f>
        <v>1.03.1.03.02.22.04.</v>
      </c>
      <c r="C113" s="48" t="str">
        <f>'[2]FORM 6 (Rp.)(SIMB)'!C105</f>
        <v>Kegiatan Penanganan Prasarana Sumber Daya Air Akibat Banjir</v>
      </c>
      <c r="D113" s="47" t="str">
        <f>'[2]FORM 6 (Rp.)(SIMB)'!D105</f>
        <v>PBP-SWP</v>
      </c>
      <c r="E113" s="51"/>
      <c r="F113" s="45">
        <f>'[2]FORM 6 (Rp.)(SIMB)'!E105</f>
        <v>2250000000</v>
      </c>
      <c r="G113" s="44">
        <f>F113/$F$128*100</f>
        <v>1.540938883514855</v>
      </c>
      <c r="H113" s="43">
        <f>'[2]FORM 8 (%)'!M105</f>
        <v>4.5999999999999996</v>
      </c>
      <c r="I113" s="43">
        <f>+H113*G113/100</f>
        <v>7.0883188641683331E-2</v>
      </c>
      <c r="J113" s="36">
        <f>(1/100)*'[2]FORM 6 (Rp.)(SIMB)'!H229*F113</f>
        <v>122400000</v>
      </c>
      <c r="K113" s="36">
        <f>(1/100)*'[2]FORM 6 (Rp.) (DINAS)'!H229*F113</f>
        <v>103530000</v>
      </c>
      <c r="L113" s="42" t="str">
        <f>'[2]FORM 4'!D104</f>
        <v>6 Balai PSDA</v>
      </c>
      <c r="M113" s="41" t="str">
        <f>[2]SWP!E48</f>
        <v>???</v>
      </c>
      <c r="N113" s="36">
        <f>'[5]RFK 1 Dinas'!P113</f>
        <v>434302700</v>
      </c>
      <c r="O113" s="36">
        <f>[2]SWP!H48</f>
        <v>137297500</v>
      </c>
      <c r="P113" s="36">
        <f>[2]SWP!I48</f>
        <v>571600200</v>
      </c>
      <c r="Q113" s="40">
        <f>+P113/F113*100</f>
        <v>25.404453333333333</v>
      </c>
      <c r="R113" s="37">
        <f>S113/F113*100</f>
        <v>19.302342222222222</v>
      </c>
      <c r="S113" s="39">
        <f>'[4]RFK 1 Dinas'!U113</f>
        <v>434302700</v>
      </c>
      <c r="T113" s="37">
        <f>R113*G113/100</f>
        <v>0.29743729673132757</v>
      </c>
      <c r="U113" s="36">
        <f>V113*F113/100</f>
        <v>573750000</v>
      </c>
      <c r="V113" s="37">
        <f>[2]SWP!N48</f>
        <v>25.5</v>
      </c>
      <c r="W113" s="38">
        <f>V113-R113</f>
        <v>6.1976577777777777</v>
      </c>
      <c r="X113" s="37">
        <f>W113*G113/100</f>
        <v>9.5502118564960464E-2</v>
      </c>
      <c r="Y113" s="36">
        <f>+W113*F113/100</f>
        <v>139447300</v>
      </c>
      <c r="Z113" s="35">
        <f>[2]SWP!T48</f>
        <v>0</v>
      </c>
      <c r="AA113" s="35" t="s">
        <v>10</v>
      </c>
      <c r="AC113" s="33">
        <f>U113-'[3]RFK-1S'!N72</f>
        <v>362584450</v>
      </c>
      <c r="AD113" s="34">
        <f>V113-'[3]RFK-1S'!O72</f>
        <v>15.7</v>
      </c>
      <c r="AF113" s="34">
        <f>H113-'[3]RFK-1S'!H72</f>
        <v>-0.48000000000000043</v>
      </c>
      <c r="AG113" s="33">
        <f>J113-'[3]RFK-1S'!I72</f>
        <v>12892929</v>
      </c>
    </row>
    <row r="114" spans="1:33" s="32" customFormat="1" ht="95.25" customHeight="1" x14ac:dyDescent="0.2">
      <c r="A114" s="49">
        <f>'[2]FORM 6 (Rp.)(SIMB)'!B106</f>
        <v>85</v>
      </c>
      <c r="B114" s="49" t="str">
        <f>'[2]FORM 6 (Rp.)(SIMB)'!A106</f>
        <v>1.03.1.03.02.22.05.</v>
      </c>
      <c r="C114" s="48" t="str">
        <f>'[2]FORM 6 (Rp.)(SIMB)'!C106</f>
        <v>Kegiatan Fasilitasi Koordinasi dan Informasi Posko Banjir</v>
      </c>
      <c r="D114" s="47" t="str">
        <f>'[2]FORM 6 (Rp.)(SIMB)'!D106</f>
        <v>PBP-SWP</v>
      </c>
      <c r="E114" s="46"/>
      <c r="F114" s="45">
        <f>'[2]FORM 6 (Rp.)(SIMB)'!E106</f>
        <v>350000000</v>
      </c>
      <c r="G114" s="44">
        <f>F114/$F$128*100</f>
        <v>0.23970160410231078</v>
      </c>
      <c r="H114" s="43">
        <f>'[2]FORM 8 (%)'!M106</f>
        <v>37.47</v>
      </c>
      <c r="I114" s="43">
        <f>+H114*G114/100</f>
        <v>8.9816191057135841E-2</v>
      </c>
      <c r="J114" s="36">
        <f>(1/100)*'[2]FORM 6 (Rp.)(SIMB)'!H230*F114</f>
        <v>129145000</v>
      </c>
      <c r="K114" s="36">
        <f>(1/100)*'[2]FORM 6 (Rp.) (DINAS)'!H230*F114</f>
        <v>131144999.99999999</v>
      </c>
      <c r="L114" s="42" t="str">
        <f>'[2]FORM 4'!D105</f>
        <v>1 piket &amp; 6 Balai PSDA, 3.000 lbr karung plastik</v>
      </c>
      <c r="M114" s="41" t="str">
        <f>[2]SWP!E52</f>
        <v>-Pengadaan alat komunikasi
-pembuatan tembok penahan banjir S. Ngarum, S. Cemoro
-Pas parapet S. Surugadu, S. Ketek, S. Gebang</v>
      </c>
      <c r="N114" s="36">
        <f>'[5]RFK 1 Dinas'!P114</f>
        <v>94165000</v>
      </c>
      <c r="O114" s="36">
        <f>[2]SWP!H52</f>
        <v>36343050</v>
      </c>
      <c r="P114" s="36">
        <f>[2]SWP!I52</f>
        <v>130508050</v>
      </c>
      <c r="Q114" s="40">
        <f>+P114/F114*100</f>
        <v>37.28801428571429</v>
      </c>
      <c r="R114" s="37">
        <f>S114/F114*100</f>
        <v>26.904285714285713</v>
      </c>
      <c r="S114" s="39">
        <f>'[4]RFK 1 Dinas'!U114</f>
        <v>94165000</v>
      </c>
      <c r="T114" s="37">
        <f>R114*G114/100</f>
        <v>6.4490004429411704E-2</v>
      </c>
      <c r="U114" s="36">
        <f>V114*F114/100</f>
        <v>131250000</v>
      </c>
      <c r="V114" s="37">
        <f>[2]SWP!N52</f>
        <v>37.5</v>
      </c>
      <c r="W114" s="38">
        <f>V114-R114</f>
        <v>10.595714285714287</v>
      </c>
      <c r="X114" s="37">
        <f>W114*G114/100</f>
        <v>2.5398097108954847E-2</v>
      </c>
      <c r="Y114" s="36">
        <f>+W114*F114/100</f>
        <v>37085000.000000007</v>
      </c>
      <c r="Z114" s="35">
        <f>[2]SWP!T52</f>
        <v>0</v>
      </c>
      <c r="AA114" s="35" t="s">
        <v>10</v>
      </c>
      <c r="AC114" s="33">
        <f>U114-'[3]RFK-1S'!N73</f>
        <v>2450000</v>
      </c>
      <c r="AD114" s="34">
        <f>V114-'[3]RFK-1S'!O73</f>
        <v>0.70000000000000284</v>
      </c>
      <c r="AF114" s="34">
        <f>H114-'[3]RFK-1S'!H73</f>
        <v>2.0700000000000003</v>
      </c>
      <c r="AG114" s="33">
        <f>J114-'[3]RFK-1S'!I73</f>
        <v>5245000</v>
      </c>
    </row>
    <row r="115" spans="1:33" s="32" customFormat="1" ht="57" x14ac:dyDescent="0.2">
      <c r="A115" s="49">
        <f>'[2]FORM 6 (Rp.)(SIMB)'!B107</f>
        <v>86</v>
      </c>
      <c r="B115" s="49" t="str">
        <f>'[2]FORM 6 (Rp.)(SIMB)'!A107</f>
        <v>1.03.1.03.02.22.06.</v>
      </c>
      <c r="C115" s="48" t="str">
        <f>'[2]FORM 6 (Rp.)(SIMB)'!C107</f>
        <v>Kegiatan Pemeliharaan Prasarana dan Sarana Pengendalian Banjir dan Pengamanan Pantai Balai PSDA Pemali Comal</v>
      </c>
      <c r="D115" s="47" t="str">
        <f>'[2]FORM 6 (Rp.)(SIMB)'!D107</f>
        <v>OP-PC</v>
      </c>
      <c r="E115" s="46"/>
      <c r="F115" s="45">
        <f>'[2]FORM 6 (Rp.)(SIMB)'!E107</f>
        <v>600000000</v>
      </c>
      <c r="G115" s="44">
        <f>F115/$F$128*100</f>
        <v>0.41091703560396131</v>
      </c>
      <c r="H115" s="43">
        <f>'[2]FORM 8 (%)'!M107</f>
        <v>28.44</v>
      </c>
      <c r="I115" s="43">
        <f>+H115*G115/100</f>
        <v>0.1168648049257666</v>
      </c>
      <c r="J115" s="36">
        <f>(1/100)*'[2]FORM 6 (Rp.)(SIMB)'!H231*F115</f>
        <v>62469999.999999993</v>
      </c>
      <c r="K115" s="36">
        <f>(1/100)*'[2]FORM 6 (Rp.) (DINAS)'!H231*F115</f>
        <v>153098000</v>
      </c>
      <c r="L115" s="42" t="str">
        <f>'[2]FORM 4'!D106</f>
        <v>5 lokasi</v>
      </c>
      <c r="M115" s="41" t="str">
        <f>[2]PC!E27</f>
        <v>1 Kegiatan pengukuran dan lapangan</v>
      </c>
      <c r="N115" s="36">
        <f>'[5]RFK 1 Dinas'!P115</f>
        <v>100310000</v>
      </c>
      <c r="O115" s="36">
        <f>[2]PC!H27</f>
        <v>33417200</v>
      </c>
      <c r="P115" s="36">
        <f>[2]PC!I27</f>
        <v>133727200</v>
      </c>
      <c r="Q115" s="40">
        <f>+P115/F115*100</f>
        <v>22.287866666666666</v>
      </c>
      <c r="R115" s="37">
        <f>S115/F115*100</f>
        <v>21.45</v>
      </c>
      <c r="S115" s="39">
        <f>'[4]RFK 1 Dinas'!U115</f>
        <v>128700000</v>
      </c>
      <c r="T115" s="37">
        <f>R115*G115/100</f>
        <v>8.8141704137049692E-2</v>
      </c>
      <c r="U115" s="36">
        <f>V115*F115/100</f>
        <v>177000000</v>
      </c>
      <c r="V115" s="37">
        <f>[2]PC!N27</f>
        <v>29.5</v>
      </c>
      <c r="W115" s="38">
        <f>V115-R115</f>
        <v>8.0500000000000007</v>
      </c>
      <c r="X115" s="37">
        <f>W115*G115/100</f>
        <v>3.3078821366118887E-2</v>
      </c>
      <c r="Y115" s="36">
        <f>+W115*F115/100</f>
        <v>48300000</v>
      </c>
      <c r="Z115" s="35">
        <f>[2]PC!T27</f>
        <v>0</v>
      </c>
      <c r="AA115" s="35" t="s">
        <v>10</v>
      </c>
      <c r="AC115" s="33">
        <f>U115-'[3]RFK-1S'!N74</f>
        <v>114390000</v>
      </c>
      <c r="AD115" s="34">
        <f>V115-'[3]RFK-1S'!O74</f>
        <v>8.629999999999999</v>
      </c>
      <c r="AF115" s="34">
        <f>H115-'[3]RFK-1S'!H74</f>
        <v>7.59</v>
      </c>
      <c r="AG115" s="33">
        <f>J115-'[3]RFK-1S'!I74</f>
        <v>-80000.000000007451</v>
      </c>
    </row>
    <row r="116" spans="1:33" s="32" customFormat="1" ht="28.5" x14ac:dyDescent="0.2">
      <c r="A116" s="49">
        <f>'[2]FORM 6 (Rp.)(SIMB)'!B108</f>
        <v>87</v>
      </c>
      <c r="B116" s="49" t="str">
        <f>'[2]FORM 6 (Rp.)(SIMB)'!A108</f>
        <v>1.03.1.03.02.22.07.</v>
      </c>
      <c r="C116" s="48" t="str">
        <f>'[2]FORM 6 (Rp.)(SIMB)'!C108</f>
        <v>Kegiatan Pengelolaan Banjir dan Kekeringan Balai PSDA Pemali Comal</v>
      </c>
      <c r="D116" s="47" t="str">
        <f>'[2]FORM 6 (Rp.)(SIMB)'!D108</f>
        <v>DG-PC</v>
      </c>
      <c r="E116" s="46"/>
      <c r="F116" s="45">
        <f>'[2]FORM 6 (Rp.)(SIMB)'!E108</f>
        <v>350000000</v>
      </c>
      <c r="G116" s="44">
        <f>F116/$F$128*100</f>
        <v>0.23970160410231078</v>
      </c>
      <c r="H116" s="43">
        <f>'[2]FORM 8 (%)'!M108</f>
        <v>29.27</v>
      </c>
      <c r="I116" s="43">
        <f>+H116*G116/100</f>
        <v>7.0160659520746363E-2</v>
      </c>
      <c r="J116" s="36">
        <f>(1/100)*'[2]FORM 6 (Rp.)(SIMB)'!H232*F116</f>
        <v>102460000</v>
      </c>
      <c r="K116" s="36">
        <f>(1/100)*'[2]FORM 6 (Rp.) (DINAS)'!H232*F116</f>
        <v>102460000</v>
      </c>
      <c r="L116" s="42" t="str">
        <f>'[2]FORM 4'!D107</f>
        <v>1 piket &amp; 1 wil balai</v>
      </c>
      <c r="M116" s="41" t="str">
        <f>[2]PC!E41</f>
        <v>1 kali keg. Piket banjir</v>
      </c>
      <c r="N116" s="36">
        <f>'[5]RFK 1 Dinas'!P116</f>
        <v>69638500</v>
      </c>
      <c r="O116" s="36">
        <f>[2]PC!H41</f>
        <v>39778500</v>
      </c>
      <c r="P116" s="36">
        <f>[2]PC!I41</f>
        <v>109417000</v>
      </c>
      <c r="Q116" s="40">
        <f>+P116/F116*100</f>
        <v>31.262</v>
      </c>
      <c r="R116" s="37">
        <f>S116/F116*100</f>
        <v>19.040000000000003</v>
      </c>
      <c r="S116" s="39">
        <f>'[4]RFK 1 Dinas'!U116</f>
        <v>66640000</v>
      </c>
      <c r="T116" s="37">
        <f>R116*G116/100</f>
        <v>4.5639185421079975E-2</v>
      </c>
      <c r="U116" s="36">
        <f>V116*F116/100</f>
        <v>109410000</v>
      </c>
      <c r="V116" s="37">
        <f>[2]PC!N41</f>
        <v>31.26</v>
      </c>
      <c r="W116" s="38">
        <f>V116-R116</f>
        <v>12.219999999999999</v>
      </c>
      <c r="X116" s="37">
        <f>W116*G116/100</f>
        <v>2.9291536021302376E-2</v>
      </c>
      <c r="Y116" s="36">
        <f>+W116*F116/100</f>
        <v>42769999.999999993</v>
      </c>
      <c r="Z116" s="35">
        <f>[2]PC!T41</f>
        <v>0</v>
      </c>
      <c r="AA116" s="35" t="s">
        <v>10</v>
      </c>
      <c r="AC116" s="33">
        <f>U116-'[3]RFK-1S'!N75</f>
        <v>21875000</v>
      </c>
      <c r="AD116" s="34">
        <f>V116-'[3]RFK-1S'!O75</f>
        <v>6.25</v>
      </c>
      <c r="AF116" s="34">
        <f>H116-'[3]RFK-1S'!H75</f>
        <v>6.8099999999999987</v>
      </c>
      <c r="AG116" s="33">
        <f>J116-'[3]RFK-1S'!I75</f>
        <v>23850000</v>
      </c>
    </row>
    <row r="117" spans="1:33" s="32" customFormat="1" ht="78.75" x14ac:dyDescent="0.2">
      <c r="A117" s="49">
        <f>'[2]FORM 6 (Rp.)(SIMB)'!B109</f>
        <v>88</v>
      </c>
      <c r="B117" s="49" t="str">
        <f>'[2]FORM 6 (Rp.)(SIMB)'!A109</f>
        <v>1.03.1.03.02.22.08.</v>
      </c>
      <c r="C117" s="48" t="str">
        <f>'[2]FORM 6 (Rp.)(SIMB)'!C109</f>
        <v>Kegiatan Pemeliharaan Prasarana dan Sarana Pengendalian Banjir dan Pengamanan Pantai Balai PSDA Jragung Tuntang</v>
      </c>
      <c r="D117" s="47" t="str">
        <f>'[2]FORM 6 (Rp.)(SIMB)'!D109</f>
        <v>OP-JT</v>
      </c>
      <c r="E117" s="46"/>
      <c r="F117" s="45">
        <f>'[2]FORM 6 (Rp.)(SIMB)'!E109</f>
        <v>600000000</v>
      </c>
      <c r="G117" s="44">
        <f>F117/$F$128*100</f>
        <v>0.41091703560396131</v>
      </c>
      <c r="H117" s="43">
        <f>'[2]FORM 8 (%)'!M109</f>
        <v>8.93</v>
      </c>
      <c r="I117" s="43">
        <f>+H117*G117/100</f>
        <v>3.6694891279433747E-2</v>
      </c>
      <c r="J117" s="36">
        <f>(1/100)*'[2]FORM 6 (Rp.)(SIMB)'!H233*F117</f>
        <v>54053000.000000007</v>
      </c>
      <c r="K117" s="36">
        <f>(1/100)*'[2]FORM 6 (Rp.) (DINAS)'!H233*F117</f>
        <v>53553000</v>
      </c>
      <c r="L117" s="42" t="str">
        <f>'[2]FORM 4'!D108</f>
        <v>8 lokasi</v>
      </c>
      <c r="M117" s="41" t="str">
        <f>[2]JT!E27</f>
        <v xml:space="preserve">survey lap
Penanganan darurat DI. Sojomerto
Pembersihan sungai BKT utk persiapan Adipura
</v>
      </c>
      <c r="N117" s="36">
        <f>'[5]RFK 1 Dinas'!P117</f>
        <v>16468000</v>
      </c>
      <c r="O117" s="36">
        <f>[2]JT!H27</f>
        <v>31381400</v>
      </c>
      <c r="P117" s="36">
        <f>[2]JT!I27</f>
        <v>47849400</v>
      </c>
      <c r="Q117" s="40">
        <f>+P117/F117*100</f>
        <v>7.9748999999999999</v>
      </c>
      <c r="R117" s="37">
        <f>S117/F117*100</f>
        <v>2.78</v>
      </c>
      <c r="S117" s="39">
        <f>'[4]RFK 1 Dinas'!U117</f>
        <v>16680000</v>
      </c>
      <c r="T117" s="37">
        <f>R117*G117/100</f>
        <v>1.1423493589790123E-2</v>
      </c>
      <c r="U117" s="36">
        <f>V117*F117/100</f>
        <v>53820000</v>
      </c>
      <c r="V117" s="37">
        <f>[2]JT!N27</f>
        <v>8.9700000000000006</v>
      </c>
      <c r="W117" s="38">
        <f>V117-R117</f>
        <v>6.1900000000000013</v>
      </c>
      <c r="X117" s="37">
        <f>W117*G117/100</f>
        <v>2.5435764503885211E-2</v>
      </c>
      <c r="Y117" s="36">
        <f>+W117*F117/100</f>
        <v>37140000.000000007</v>
      </c>
      <c r="Z117" s="35">
        <f>[2]JT!T27</f>
        <v>0</v>
      </c>
      <c r="AA117" s="35" t="s">
        <v>10</v>
      </c>
      <c r="AC117" s="33">
        <f>U117-'[3]RFK-1S'!N76</f>
        <v>4800000</v>
      </c>
      <c r="AD117" s="34">
        <f>V117-'[3]RFK-1S'!O76</f>
        <v>0.80000000000000071</v>
      </c>
      <c r="AF117" s="34">
        <f>H117-'[3]RFK-1S'!H76</f>
        <v>0.75999999999999979</v>
      </c>
      <c r="AG117" s="33">
        <f>J117-'[3]RFK-1S'!I76</f>
        <v>5033000.0000000075</v>
      </c>
    </row>
    <row r="118" spans="1:33" s="32" customFormat="1" ht="42.75" x14ac:dyDescent="0.2">
      <c r="A118" s="49">
        <f>'[2]FORM 6 (Rp.)(SIMB)'!B110</f>
        <v>89</v>
      </c>
      <c r="B118" s="49" t="str">
        <f>'[2]FORM 6 (Rp.)(SIMB)'!A110</f>
        <v>1.03.1.03.02.22.09.</v>
      </c>
      <c r="C118" s="48" t="str">
        <f>'[2]FORM 6 (Rp.)(SIMB)'!C110</f>
        <v>Kegiatan Pengelolaan Banjir dan Kekeringan Balai PSDA Jragung Tuntang</v>
      </c>
      <c r="D118" s="47" t="str">
        <f>'[2]FORM 6 (Rp.)(SIMB)'!D110</f>
        <v>DG-JT</v>
      </c>
      <c r="E118" s="46"/>
      <c r="F118" s="45">
        <f>'[2]FORM 6 (Rp.)(SIMB)'!E110</f>
        <v>400000000</v>
      </c>
      <c r="G118" s="44">
        <f>F118/$F$128*100</f>
        <v>0.27394469040264091</v>
      </c>
      <c r="H118" s="43">
        <f>'[2]FORM 8 (%)'!M110</f>
        <v>28.94</v>
      </c>
      <c r="I118" s="43">
        <f>+H118*G118/100</f>
        <v>7.9279593402524287E-2</v>
      </c>
      <c r="J118" s="36">
        <f>(1/100)*'[2]FORM 6 (Rp.)(SIMB)'!H234*F118</f>
        <v>141560000</v>
      </c>
      <c r="K118" s="36">
        <f>(1/100)*'[2]FORM 6 (Rp.) (DINAS)'!H234*F118</f>
        <v>115762000.00000001</v>
      </c>
      <c r="L118" s="42" t="str">
        <f>'[2]FORM 4'!D109</f>
        <v>1 piket &amp; 1 wil Balai</v>
      </c>
      <c r="M118" s="41" t="str">
        <f>[2]JT!E41</f>
        <v>3 bln piket banjir</v>
      </c>
      <c r="N118" s="36">
        <f>'[5]RFK 1 Dinas'!P118</f>
        <v>57119400</v>
      </c>
      <c r="O118" s="36">
        <f>[2]JT!H41</f>
        <v>57906000</v>
      </c>
      <c r="P118" s="36">
        <f>[2]JT!I41</f>
        <v>115025400</v>
      </c>
      <c r="Q118" s="40">
        <f>+P118/F118*100</f>
        <v>28.756350000000001</v>
      </c>
      <c r="R118" s="37">
        <f>S118/F118*100</f>
        <v>14.46</v>
      </c>
      <c r="S118" s="39">
        <f>'[4]RFK 1 Dinas'!U118</f>
        <v>57840000</v>
      </c>
      <c r="T118" s="37">
        <f>R118*G118/100</f>
        <v>3.9612402232221879E-2</v>
      </c>
      <c r="U118" s="36">
        <f>V118*F118/100</f>
        <v>116880000</v>
      </c>
      <c r="V118" s="37">
        <f>[2]JT!N41</f>
        <v>29.22</v>
      </c>
      <c r="W118" s="38">
        <f>V118-R118</f>
        <v>14.759999999999998</v>
      </c>
      <c r="X118" s="37">
        <f>W118*G118/100</f>
        <v>4.0434236303429794E-2</v>
      </c>
      <c r="Y118" s="36">
        <f>+W118*F118/100</f>
        <v>59039999.999999993</v>
      </c>
      <c r="Z118" s="35">
        <f>[2]JT!T41</f>
        <v>0</v>
      </c>
      <c r="AA118" s="35" t="s">
        <v>10</v>
      </c>
      <c r="AC118" s="33">
        <f>U118-'[3]RFK-1S'!N77</f>
        <v>-15080675</v>
      </c>
      <c r="AD118" s="34">
        <f>V118-'[3]RFK-1S'!O77</f>
        <v>-3.7700000000000031</v>
      </c>
      <c r="AF118" s="34">
        <f>H118-'[3]RFK-1S'!H77</f>
        <v>-3.2699999999999996</v>
      </c>
      <c r="AG118" s="33">
        <f>J118-'[3]RFK-1S'!I77</f>
        <v>12720000</v>
      </c>
    </row>
    <row r="119" spans="1:33" s="32" customFormat="1" ht="42.75" x14ac:dyDescent="0.2">
      <c r="A119" s="49">
        <f>'[2]FORM 6 (Rp.)(SIMB)'!B111</f>
        <v>90</v>
      </c>
      <c r="B119" s="49" t="str">
        <f>'[2]FORM 6 (Rp.)(SIMB)'!A111</f>
        <v>1.03.1.03.02.22.10.</v>
      </c>
      <c r="C119" s="48" t="str">
        <f>'[2]FORM 6 (Rp.)(SIMB)'!C111</f>
        <v>Kegiatan Pemeliharaan Prasarana dan Sarana Pengendalian Banjir dan Pengamanan Pantai Balai PSDA Seluna</v>
      </c>
      <c r="D119" s="47" t="str">
        <f>'[2]FORM 6 (Rp.)(SIMB)'!D111</f>
        <v>OP-SLN</v>
      </c>
      <c r="E119" s="46"/>
      <c r="F119" s="45">
        <f>'[2]FORM 6 (Rp.)(SIMB)'!E111</f>
        <v>340000000</v>
      </c>
      <c r="G119" s="44">
        <f>F119/$F$128*100</f>
        <v>0.23285298684224473</v>
      </c>
      <c r="H119" s="43">
        <f>'[2]FORM 8 (%)'!M111</f>
        <v>25.77</v>
      </c>
      <c r="I119" s="43">
        <f>+H119*G119/100</f>
        <v>6.0006214709246469E-2</v>
      </c>
      <c r="J119" s="36">
        <f>(1/100)*'[2]FORM 6 (Rp.)(SIMB)'!H235*F119</f>
        <v>83172000</v>
      </c>
      <c r="K119" s="36">
        <f>(1/100)*'[2]FORM 6 (Rp.) (DINAS)'!H235*F119</f>
        <v>87624000</v>
      </c>
      <c r="L119" s="42" t="str">
        <f>'[2]FORM 4'!D110</f>
        <v>5 Sungai</v>
      </c>
      <c r="M119" s="41" t="str">
        <f>[2]SLN!E27</f>
        <v>Survey pekerjaan Sw 4 Lokasi</v>
      </c>
      <c r="N119" s="36">
        <f>'[5]RFK 1 Dinas'!P119</f>
        <v>38112020</v>
      </c>
      <c r="O119" s="36">
        <f>[2]SLN!H27</f>
        <v>23472005</v>
      </c>
      <c r="P119" s="36">
        <f>[2]SLN!I27</f>
        <v>61584025</v>
      </c>
      <c r="Q119" s="40">
        <f>+P119/F119*100</f>
        <v>18.112948529411767</v>
      </c>
      <c r="R119" s="37">
        <f>S119/F119*100</f>
        <v>15.5</v>
      </c>
      <c r="S119" s="39">
        <f>'[4]RFK 1 Dinas'!U119</f>
        <v>52700000</v>
      </c>
      <c r="T119" s="37">
        <f>R119*G119/100</f>
        <v>3.6092212960547931E-2</v>
      </c>
      <c r="U119" s="36">
        <f>V119*F119/100</f>
        <v>88400000</v>
      </c>
      <c r="V119" s="37">
        <f>[2]SLN!N27</f>
        <v>26</v>
      </c>
      <c r="W119" s="38">
        <f>V119-R119</f>
        <v>10.5</v>
      </c>
      <c r="X119" s="37">
        <f>W119*G119/100</f>
        <v>2.4449563618435696E-2</v>
      </c>
      <c r="Y119" s="36">
        <f>+W119*F119/100</f>
        <v>35700000</v>
      </c>
      <c r="Z119" s="35">
        <f>[2]SLN!T27</f>
        <v>0</v>
      </c>
      <c r="AA119" s="35" t="s">
        <v>10</v>
      </c>
      <c r="AC119" s="33">
        <f>U119-'[3]RFK-1S'!N78</f>
        <v>44200000</v>
      </c>
      <c r="AD119" s="34">
        <f>V119-'[3]RFK-1S'!O78</f>
        <v>13</v>
      </c>
      <c r="AF119" s="34">
        <f>H119-'[3]RFK-1S'!H78</f>
        <v>15.17</v>
      </c>
      <c r="AG119" s="33">
        <f>J119-'[3]RFK-1S'!I78</f>
        <v>47132000</v>
      </c>
    </row>
    <row r="120" spans="1:33" s="32" customFormat="1" ht="45" x14ac:dyDescent="0.2">
      <c r="A120" s="49">
        <f>'[2]FORM 6 (Rp.)(SIMB)'!B112</f>
        <v>91</v>
      </c>
      <c r="B120" s="49" t="str">
        <f>'[2]FORM 6 (Rp.)(SIMB)'!A112</f>
        <v>1.03.1.03.02.22.11.</v>
      </c>
      <c r="C120" s="48" t="str">
        <f>'[2]FORM 6 (Rp.)(SIMB)'!C112</f>
        <v>Kegiatan Pengelolaan Banjir dan Kekeringan Balai PSDA Seluna</v>
      </c>
      <c r="D120" s="47" t="str">
        <f>'[2]FORM 6 (Rp.)(SIMB)'!D112</f>
        <v>DG-SLN</v>
      </c>
      <c r="E120" s="46"/>
      <c r="F120" s="45">
        <f>'[2]FORM 6 (Rp.)(SIMB)'!E112</f>
        <v>375000000</v>
      </c>
      <c r="G120" s="44">
        <f>F120/$F$128*100</f>
        <v>0.25682314725247585</v>
      </c>
      <c r="H120" s="43">
        <f>'[2]FORM 8 (%)'!M112</f>
        <v>28.69</v>
      </c>
      <c r="I120" s="43">
        <f>+H120*G120/100</f>
        <v>7.3682560946735323E-2</v>
      </c>
      <c r="J120" s="36">
        <f>(1/100)*'[2]FORM 6 (Rp.)(SIMB)'!H236*F120</f>
        <v>114074000</v>
      </c>
      <c r="K120" s="36">
        <f>(1/100)*'[2]FORM 6 (Rp.) (DINAS)'!H236*F120</f>
        <v>107574000</v>
      </c>
      <c r="L120" s="42" t="str">
        <f>'[2]FORM 4'!D111</f>
        <v>1 Piket &amp; 1 wil balai</v>
      </c>
      <c r="M120" s="41" t="str">
        <f>[2]SLN!E41</f>
        <v>Piket Banjir 3 bln
Pengadaan bahan bangunan (tanah urug)</v>
      </c>
      <c r="N120" s="36">
        <f>'[5]RFK 1 Dinas'!P120</f>
        <v>68456700</v>
      </c>
      <c r="O120" s="36">
        <f>[2]SLN!H41</f>
        <v>34097200</v>
      </c>
      <c r="P120" s="36">
        <f>[2]SLN!I41</f>
        <v>102553900</v>
      </c>
      <c r="Q120" s="40">
        <f>+P120/F120*100</f>
        <v>27.347706666666667</v>
      </c>
      <c r="R120" s="37">
        <f>S120/F120*100</f>
        <v>18.5</v>
      </c>
      <c r="S120" s="39">
        <f>'[4]RFK 1 Dinas'!U120</f>
        <v>69375000</v>
      </c>
      <c r="T120" s="37">
        <f>R120*G120/100</f>
        <v>4.7512282241708031E-2</v>
      </c>
      <c r="U120" s="36">
        <f>V120*F120/100</f>
        <v>108750000</v>
      </c>
      <c r="V120" s="37">
        <f>[2]SLN!N41</f>
        <v>29</v>
      </c>
      <c r="W120" s="38">
        <f>V120-R120</f>
        <v>10.5</v>
      </c>
      <c r="X120" s="37">
        <f>W120*G120/100</f>
        <v>2.6966430461509962E-2</v>
      </c>
      <c r="Y120" s="36">
        <f>+W120*F120/100</f>
        <v>39375000</v>
      </c>
      <c r="Z120" s="35">
        <f>[2]SLN!T41</f>
        <v>0</v>
      </c>
      <c r="AA120" s="35" t="s">
        <v>10</v>
      </c>
      <c r="AC120" s="33">
        <f>U120-'[3]RFK-1S'!N79</f>
        <v>-56415245</v>
      </c>
      <c r="AD120" s="34">
        <f>V120-'[3]RFK-1S'!O79</f>
        <v>-15.04</v>
      </c>
      <c r="AF120" s="34">
        <f>H120-'[3]RFK-1S'!H79</f>
        <v>-4.120000000000001</v>
      </c>
      <c r="AG120" s="33">
        <f>J120-'[3]RFK-1S'!I79</f>
        <v>-8963500</v>
      </c>
    </row>
    <row r="121" spans="1:33" s="32" customFormat="1" ht="57" x14ac:dyDescent="0.2">
      <c r="A121" s="49">
        <f>'[2]FORM 6 (Rp.)(SIMB)'!B113</f>
        <v>92</v>
      </c>
      <c r="B121" s="49" t="str">
        <f>'[2]FORM 6 (Rp.)(SIMB)'!A113</f>
        <v>1.03.1.03.02.22.12.</v>
      </c>
      <c r="C121" s="48" t="str">
        <f>'[2]FORM 6 (Rp.)(SIMB)'!C113</f>
        <v>Kegiatan Pemeliharaan Prasarana dan Sarana Pengendalian Banjir dan Pengamanan Pantai Balai PSDA Bengawan Solo</v>
      </c>
      <c r="D121" s="47" t="str">
        <f>'[2]FORM 6 (Rp.)(SIMB)'!D113</f>
        <v>OP-BS</v>
      </c>
      <c r="E121" s="46"/>
      <c r="F121" s="45">
        <f>'[2]FORM 6 (Rp.)(SIMB)'!E113</f>
        <v>400000000</v>
      </c>
      <c r="G121" s="44">
        <f>F121/$F$128*100</f>
        <v>0.27394469040264091</v>
      </c>
      <c r="H121" s="43">
        <f>'[2]FORM 8 (%)'!M113</f>
        <v>16.78</v>
      </c>
      <c r="I121" s="43">
        <f>+H121*G121/100</f>
        <v>4.5967919049563148E-2</v>
      </c>
      <c r="J121" s="36">
        <f>(1/100)*'[2]FORM 6 (Rp.)(SIMB)'!H237*F121</f>
        <v>58500000</v>
      </c>
      <c r="K121" s="36">
        <f>(1/100)*'[2]FORM 6 (Rp.) (DINAS)'!H237*F121</f>
        <v>57399999.999999993</v>
      </c>
      <c r="L121" s="42" t="str">
        <f>'[2]FORM 4'!D112</f>
        <v>7 Sungai</v>
      </c>
      <c r="M121" s="41" t="str">
        <f>[2]BS!E27</f>
        <v>pekerjaan swakelola 1 lokasi</v>
      </c>
      <c r="N121" s="36">
        <f>'[5]RFK 1 Dinas'!P121</f>
        <v>40191375</v>
      </c>
      <c r="O121" s="36">
        <f>[2]BS!H27</f>
        <v>13922500</v>
      </c>
      <c r="P121" s="36">
        <f>[2]BS!I27</f>
        <v>54113875</v>
      </c>
      <c r="Q121" s="40">
        <f>+P121/F121*100</f>
        <v>13.52846875</v>
      </c>
      <c r="R121" s="37">
        <f>S121/F121*100</f>
        <v>11.200000000000001</v>
      </c>
      <c r="S121" s="39">
        <f>'[4]RFK 1 Dinas'!U121</f>
        <v>44800000</v>
      </c>
      <c r="T121" s="37">
        <f>R121*G121/100</f>
        <v>3.0681805325095787E-2</v>
      </c>
      <c r="U121" s="36">
        <f>V121*F121/100</f>
        <v>70599999.999999985</v>
      </c>
      <c r="V121" s="37">
        <f>[2]BS!N27</f>
        <v>17.649999999999999</v>
      </c>
      <c r="W121" s="38">
        <f>V121-R121</f>
        <v>6.4499999999999975</v>
      </c>
      <c r="X121" s="37">
        <f>W121*G121/100</f>
        <v>1.7669432530970332E-2</v>
      </c>
      <c r="Y121" s="36">
        <f>+W121*F121/100</f>
        <v>25799999.999999989</v>
      </c>
      <c r="Z121" s="35">
        <f>[2]BS!T27</f>
        <v>0</v>
      </c>
      <c r="AA121" s="35" t="s">
        <v>10</v>
      </c>
      <c r="AC121" s="33">
        <f>U121-'[3]RFK-1S'!N80</f>
        <v>-13040000.000000015</v>
      </c>
      <c r="AD121" s="34">
        <f>V121-'[3]RFK-1S'!O80</f>
        <v>-3.2600000000000016</v>
      </c>
      <c r="AF121" s="34">
        <f>H121-'[3]RFK-1S'!H80</f>
        <v>3.8400000000000016</v>
      </c>
      <c r="AG121" s="33">
        <f>J121-'[3]RFK-1S'!I80</f>
        <v>6740000</v>
      </c>
    </row>
    <row r="122" spans="1:33" s="32" customFormat="1" ht="28.5" x14ac:dyDescent="0.2">
      <c r="A122" s="49">
        <f>'[2]FORM 6 (Rp.)(SIMB)'!B114</f>
        <v>93</v>
      </c>
      <c r="B122" s="49" t="str">
        <f>'[2]FORM 6 (Rp.)(SIMB)'!A114</f>
        <v>1.03.1.03.02.22.13.</v>
      </c>
      <c r="C122" s="48" t="str">
        <f>'[2]FORM 6 (Rp.)(SIMB)'!C114</f>
        <v>Kegiatan Pengelolaan Banjir dan Kekeringan Balai PSDA Bengawan Solo</v>
      </c>
      <c r="D122" s="47" t="str">
        <f>'[2]FORM 6 (Rp.)(SIMB)'!D114</f>
        <v>DG-BS</v>
      </c>
      <c r="E122" s="46"/>
      <c r="F122" s="45">
        <f>'[2]FORM 6 (Rp.)(SIMB)'!E114</f>
        <v>200000000</v>
      </c>
      <c r="G122" s="44">
        <f>F122/$F$128*100</f>
        <v>0.13697234520132046</v>
      </c>
      <c r="H122" s="43">
        <f>'[2]FORM 8 (%)'!M114</f>
        <v>36.03</v>
      </c>
      <c r="I122" s="43">
        <f>+H122*G122/100</f>
        <v>4.9351135976035757E-2</v>
      </c>
      <c r="J122" s="36">
        <f>(1/100)*'[2]FORM 6 (Rp.)(SIMB)'!H238*F122</f>
        <v>72055000.000000015</v>
      </c>
      <c r="K122" s="36">
        <f>(1/100)*'[2]FORM 6 (Rp.) (DINAS)'!H238*F122</f>
        <v>72055000.000000015</v>
      </c>
      <c r="L122" s="42" t="str">
        <f>'[2]FORM 4'!D113</f>
        <v>1 Piket &amp; 1 wil balai</v>
      </c>
      <c r="M122" s="41" t="str">
        <f>[2]BS!E41</f>
        <v>Pelaksanaan piket banjir 3 bln</v>
      </c>
      <c r="N122" s="36">
        <f>'[5]RFK 1 Dinas'!P122</f>
        <v>44674450</v>
      </c>
      <c r="O122" s="36">
        <f>[2]BS!H41</f>
        <v>16900000</v>
      </c>
      <c r="P122" s="36">
        <f>[2]BS!I41</f>
        <v>61574450</v>
      </c>
      <c r="Q122" s="40">
        <f>+P122/F122*100</f>
        <v>30.787225000000003</v>
      </c>
      <c r="R122" s="37">
        <f>S122/F122*100</f>
        <v>23.75</v>
      </c>
      <c r="S122" s="39">
        <f>'[4]RFK 1 Dinas'!U122</f>
        <v>47500000</v>
      </c>
      <c r="T122" s="37">
        <f>R122*G122/100</f>
        <v>3.2530931985313608E-2</v>
      </c>
      <c r="U122" s="36">
        <f>V122*F122/100</f>
        <v>75000000</v>
      </c>
      <c r="V122" s="37">
        <f>[2]BS!N41</f>
        <v>37.5</v>
      </c>
      <c r="W122" s="38">
        <f>V122-R122</f>
        <v>13.75</v>
      </c>
      <c r="X122" s="37">
        <f>W122*G122/100</f>
        <v>1.8833697465181563E-2</v>
      </c>
      <c r="Y122" s="36">
        <f>+W122*F122/100</f>
        <v>27500000</v>
      </c>
      <c r="Z122" s="35">
        <f>[2]BS!T41</f>
        <v>0</v>
      </c>
      <c r="AA122" s="35" t="s">
        <v>10</v>
      </c>
      <c r="AC122" s="33">
        <f>U122-'[3]RFK-1S'!N81</f>
        <v>8200000</v>
      </c>
      <c r="AD122" s="34">
        <f>V122-'[3]RFK-1S'!O81</f>
        <v>4.1000000000000014</v>
      </c>
      <c r="AF122" s="34">
        <f>H122-'[3]RFK-1S'!H81</f>
        <v>3.1499999999999986</v>
      </c>
      <c r="AG122" s="33">
        <f>J122-'[3]RFK-1S'!I81</f>
        <v>6295000.0000000149</v>
      </c>
    </row>
    <row r="123" spans="1:33" s="32" customFormat="1" ht="42.75" x14ac:dyDescent="0.2">
      <c r="A123" s="49">
        <f>'[2]FORM 6 (Rp.)(SIMB)'!B115</f>
        <v>94</v>
      </c>
      <c r="B123" s="49" t="str">
        <f>'[2]FORM 6 (Rp.)(SIMB)'!A115</f>
        <v>1.03.1.03.02.22.14.</v>
      </c>
      <c r="C123" s="48" t="str">
        <f>'[2]FORM 6 (Rp.)(SIMB)'!C115</f>
        <v>Kegiatan Pemeliharaan Prasarana dan Sarana Pengendalian Banjir dan Pengamanan Pantai Balai PSDA Probolo</v>
      </c>
      <c r="D123" s="47" t="str">
        <f>'[2]FORM 6 (Rp.)(SIMB)'!D115</f>
        <v>OP-PBL</v>
      </c>
      <c r="E123" s="46"/>
      <c r="F123" s="45">
        <f>'[2]FORM 6 (Rp.)(SIMB)'!E115</f>
        <v>300000000</v>
      </c>
      <c r="G123" s="44">
        <f>F123/$F$128*100</f>
        <v>0.20545851780198066</v>
      </c>
      <c r="H123" s="43">
        <f>'[2]FORM 8 (%)'!M115</f>
        <v>14.37</v>
      </c>
      <c r="I123" s="43">
        <f>+H123*G123/100</f>
        <v>2.9524389008144622E-2</v>
      </c>
      <c r="J123" s="36">
        <f>(1/100)*'[2]FORM 6 (Rp.)(SIMB)'!H239*F123</f>
        <v>92391000</v>
      </c>
      <c r="K123" s="36">
        <f>(1/100)*'[2]FORM 6 (Rp.) (DINAS)'!H239*F123</f>
        <v>43101999.999999993</v>
      </c>
      <c r="L123" s="42" t="str">
        <f>'[2]FORM 4'!D114</f>
        <v>4 sungai</v>
      </c>
      <c r="M123" s="41" t="str">
        <f>[2]PBL!E27</f>
        <v>Peningkatan partisipasi masyarakat 1 kali, survey dan desain</v>
      </c>
      <c r="N123" s="36">
        <f>'[5]RFK 1 Dinas'!P123</f>
        <v>19740475</v>
      </c>
      <c r="O123" s="36">
        <f>[2]PBL!H27</f>
        <v>26827625</v>
      </c>
      <c r="P123" s="36">
        <f>[2]PBL!I27</f>
        <v>46568100</v>
      </c>
      <c r="Q123" s="40">
        <f>+P123/F123*100</f>
        <v>15.5227</v>
      </c>
      <c r="R123" s="37">
        <f>S123/F123*100</f>
        <v>6.5801583333333333</v>
      </c>
      <c r="S123" s="39">
        <f>'[4]RFK 1 Dinas'!U123</f>
        <v>19740475</v>
      </c>
      <c r="T123" s="37">
        <f>R123*G123/100</f>
        <v>1.351949578069018E-2</v>
      </c>
      <c r="U123" s="36">
        <f>V123*F123/100</f>
        <v>46560000</v>
      </c>
      <c r="V123" s="37">
        <f>[2]PBL!N27</f>
        <v>15.52</v>
      </c>
      <c r="W123" s="38">
        <f>V123-R123</f>
        <v>8.9398416666666662</v>
      </c>
      <c r="X123" s="37">
        <f>W123*G123/100</f>
        <v>1.8367666182177216E-2</v>
      </c>
      <c r="Y123" s="36">
        <f>+W123*F123/100</f>
        <v>26819525</v>
      </c>
      <c r="Z123" s="35">
        <f>[2]PBL!T27</f>
        <v>0</v>
      </c>
      <c r="AA123" s="35" t="s">
        <v>10</v>
      </c>
      <c r="AC123" s="33">
        <f>U123-'[3]RFK-1S'!N82</f>
        <v>-13440000</v>
      </c>
      <c r="AD123" s="34">
        <f>V123-'[3]RFK-1S'!O82</f>
        <v>-4.4800000000000004</v>
      </c>
      <c r="AF123" s="34">
        <f>H123-'[3]RFK-1S'!H82</f>
        <v>-2.2700000000000014</v>
      </c>
      <c r="AG123" s="33">
        <f>J123-'[3]RFK-1S'!I82</f>
        <v>42471000</v>
      </c>
    </row>
    <row r="124" spans="1:33" s="32" customFormat="1" ht="28.5" x14ac:dyDescent="0.2">
      <c r="A124" s="49">
        <f>'[2]FORM 6 (Rp.)(SIMB)'!B116</f>
        <v>95</v>
      </c>
      <c r="B124" s="49" t="str">
        <f>'[2]FORM 6 (Rp.)(SIMB)'!A116</f>
        <v>1.03.1.03.02.22.15.</v>
      </c>
      <c r="C124" s="48" t="str">
        <f>'[2]FORM 6 (Rp.)(SIMB)'!C116</f>
        <v>Kegiatan Pengelolaan Banjir dan Kekeringan Balai PSDA Probolo</v>
      </c>
      <c r="D124" s="47" t="str">
        <f>'[2]FORM 6 (Rp.)(SIMB)'!D116</f>
        <v>DG-PBL</v>
      </c>
      <c r="E124" s="46"/>
      <c r="F124" s="45">
        <f>'[2]FORM 6 (Rp.)(SIMB)'!E116</f>
        <v>250000000</v>
      </c>
      <c r="G124" s="44">
        <f>F124/$F$128*100</f>
        <v>0.17121543150165056</v>
      </c>
      <c r="H124" s="43">
        <f>'[2]FORM 8 (%)'!M116</f>
        <v>24</v>
      </c>
      <c r="I124" s="43">
        <f>+H124*G124/100</f>
        <v>4.1091703560396133E-2</v>
      </c>
      <c r="J124" s="36">
        <f>(1/100)*'[2]FORM 6 (Rp.)(SIMB)'!H240*F124</f>
        <v>79750000</v>
      </c>
      <c r="K124" s="36">
        <f>(1/100)*'[2]FORM 6 (Rp.) (DINAS)'!H240*F124</f>
        <v>47500000</v>
      </c>
      <c r="L124" s="42" t="str">
        <f>'[2]FORM 4'!D115</f>
        <v>1 Piket &amp; 1 wil balai</v>
      </c>
      <c r="M124" s="41" t="str">
        <f>[2]PBL!E41</f>
        <v>Rapat antisipasi banjir 2 kali, Piket banjir 3 bln</v>
      </c>
      <c r="N124" s="36">
        <f>'[5]RFK 1 Dinas'!P124</f>
        <v>26819000</v>
      </c>
      <c r="O124" s="36">
        <f>[2]PBL!H41</f>
        <v>20872400</v>
      </c>
      <c r="P124" s="36">
        <f>[2]PBL!I41</f>
        <v>47691400</v>
      </c>
      <c r="Q124" s="40">
        <f>+P124/F124*100</f>
        <v>19.076560000000001</v>
      </c>
      <c r="R124" s="37">
        <f>S124/F124*100</f>
        <v>15.27</v>
      </c>
      <c r="S124" s="39">
        <f>'[4]RFK 1 Dinas'!U124</f>
        <v>38175000</v>
      </c>
      <c r="T124" s="37">
        <f>R124*G124/100</f>
        <v>2.614459639030204E-2</v>
      </c>
      <c r="U124" s="36">
        <f>V124*F124/100</f>
        <v>60125000</v>
      </c>
      <c r="V124" s="37">
        <f>[2]PBL!N41</f>
        <v>24.05</v>
      </c>
      <c r="W124" s="38">
        <f>V124-R124</f>
        <v>8.7800000000000011</v>
      </c>
      <c r="X124" s="37">
        <f>W124*G124/100</f>
        <v>1.5032714885844921E-2</v>
      </c>
      <c r="Y124" s="36">
        <f>+W124*F124/100</f>
        <v>21950000.000000004</v>
      </c>
      <c r="Z124" s="35">
        <f>[2]PBL!T41</f>
        <v>0</v>
      </c>
      <c r="AA124" s="35" t="s">
        <v>10</v>
      </c>
      <c r="AC124" s="33">
        <f>U124-'[3]RFK-1S'!N83</f>
        <v>10125000</v>
      </c>
      <c r="AD124" s="34">
        <f>V124-'[3]RFK-1S'!O83</f>
        <v>4.0500000000000007</v>
      </c>
      <c r="AF124" s="34">
        <f>H124-'[3]RFK-1S'!H83</f>
        <v>5.1499999999999986</v>
      </c>
      <c r="AG124" s="33">
        <f>J124-'[3]RFK-1S'!I83</f>
        <v>32625000</v>
      </c>
    </row>
    <row r="125" spans="1:33" s="32" customFormat="1" ht="79.5" customHeight="1" x14ac:dyDescent="0.2">
      <c r="A125" s="49">
        <f>'[2]FORM 6 (Rp.)(SIMB)'!B117</f>
        <v>96</v>
      </c>
      <c r="B125" s="49" t="str">
        <f>'[2]FORM 6 (Rp.)(SIMB)'!A117</f>
        <v>1.03.1.03.02.22.16.</v>
      </c>
      <c r="C125" s="48" t="str">
        <f>'[2]FORM 6 (Rp.)(SIMB)'!C117</f>
        <v>Kegiatan Pemeliharaan Prasarana dan Sarana Pengendalian Banjir dan Pengamanan Pantai Balai PSDA Serayu Citanduy</v>
      </c>
      <c r="D125" s="47" t="str">
        <f>'[2]FORM 6 (Rp.)(SIMB)'!D117</f>
        <v>OP-SC</v>
      </c>
      <c r="E125" s="46"/>
      <c r="F125" s="45">
        <f>'[2]FORM 6 (Rp.)(SIMB)'!E117</f>
        <v>310000000</v>
      </c>
      <c r="G125" s="44">
        <f>F125/$F$128*100</f>
        <v>0.21230713506204668</v>
      </c>
      <c r="H125" s="43">
        <f>'[2]FORM 8 (%)'!M117</f>
        <v>20.71</v>
      </c>
      <c r="I125" s="43">
        <f>+H125*G125/100</f>
        <v>4.396880767134987E-2</v>
      </c>
      <c r="J125" s="36">
        <f>(1/100)*'[2]FORM 6 (Rp.)(SIMB)'!H241*F125</f>
        <v>64173000.000000007</v>
      </c>
      <c r="K125" s="36">
        <f>(1/100)*'[2]FORM 6 (Rp.) (DINAS)'!H241*F125</f>
        <v>64173000.000000007</v>
      </c>
      <c r="L125" s="42" t="str">
        <f>'[2]FORM 4'!D116</f>
        <v>6 Sungai</v>
      </c>
      <c r="M125" s="41" t="str">
        <f>[2]SC!E27</f>
        <v>2 Sosialisasi peningkatan partisipasi masyarakat dalam pengelolaan  &amp; penyediaan pengendalian banjir</v>
      </c>
      <c r="N125" s="36">
        <f>'[5]RFK 1 Dinas'!P125</f>
        <v>23015800</v>
      </c>
      <c r="O125" s="36">
        <f>[2]SC!H27</f>
        <v>43140400</v>
      </c>
      <c r="P125" s="36">
        <f>[2]SC!I27</f>
        <v>66156200</v>
      </c>
      <c r="Q125" s="40">
        <f>+P125/F125*100</f>
        <v>21.340709677419355</v>
      </c>
      <c r="R125" s="37">
        <f>S125/F125*100</f>
        <v>7.4300000000000006</v>
      </c>
      <c r="S125" s="39">
        <f>'[4]RFK 1 Dinas'!U125</f>
        <v>23033000</v>
      </c>
      <c r="T125" s="37">
        <f>R125*G125/100</f>
        <v>1.577442013511007E-2</v>
      </c>
      <c r="U125" s="36">
        <f>V125*F125/100</f>
        <v>66185000</v>
      </c>
      <c r="V125" s="37">
        <f>[2]SC!N27</f>
        <v>21.35</v>
      </c>
      <c r="W125" s="38">
        <f>V125-R125</f>
        <v>13.920000000000002</v>
      </c>
      <c r="X125" s="37">
        <f>W125*G125/100</f>
        <v>2.9553153200636905E-2</v>
      </c>
      <c r="Y125" s="36">
        <f>+W125*F125/100</f>
        <v>43152000.000000007</v>
      </c>
      <c r="Z125" s="50">
        <f>[2]SC!T27</f>
        <v>0</v>
      </c>
      <c r="AA125" s="35" t="s">
        <v>10</v>
      </c>
      <c r="AC125" s="33">
        <f>U125-'[3]RFK-1S'!N84</f>
        <v>-19573300</v>
      </c>
      <c r="AD125" s="34">
        <f>V125-'[3]RFK-1S'!O84</f>
        <v>-6.3099999999999987</v>
      </c>
      <c r="AF125" s="34">
        <f>H125-'[3]RFK-1S'!H84</f>
        <v>-1.6400000000000006</v>
      </c>
      <c r="AG125" s="33">
        <f>J125-'[3]RFK-1S'!I84</f>
        <v>-5111999.9999999925</v>
      </c>
    </row>
    <row r="126" spans="1:33" s="32" customFormat="1" ht="28.5" x14ac:dyDescent="0.2">
      <c r="A126" s="49">
        <f>'[2]FORM 6 (Rp.)(SIMB)'!B118</f>
        <v>97</v>
      </c>
      <c r="B126" s="49" t="str">
        <f>'[2]FORM 6 (Rp.)(SIMB)'!A118</f>
        <v>1.03.1.03.02.22.17.</v>
      </c>
      <c r="C126" s="48" t="str">
        <f>'[2]FORM 6 (Rp.)(SIMB)'!C118</f>
        <v>Kegiatan Pengelolaan Banjir dan Kekeringan Balai PSDA Serayu Citanduy</v>
      </c>
      <c r="D126" s="47" t="str">
        <f>'[2]FORM 6 (Rp.)(SIMB)'!D118</f>
        <v>DG-SC</v>
      </c>
      <c r="E126" s="46"/>
      <c r="F126" s="45">
        <f>'[2]FORM 6 (Rp.)(SIMB)'!E118</f>
        <v>350000000</v>
      </c>
      <c r="G126" s="44">
        <f>F126/$F$128*100</f>
        <v>0.23970160410231078</v>
      </c>
      <c r="H126" s="43">
        <f>'[2]FORM 8 (%)'!M118</f>
        <v>50.29</v>
      </c>
      <c r="I126" s="43">
        <f>+H126*G126/100</f>
        <v>0.1205459367030521</v>
      </c>
      <c r="J126" s="36">
        <f>(1/100)*'[2]FORM 6 (Rp.)(SIMB)'!H242*F126</f>
        <v>173517000</v>
      </c>
      <c r="K126" s="36">
        <f>(1/100)*'[2]FORM 6 (Rp.) (DINAS)'!H242*F126</f>
        <v>176017000</v>
      </c>
      <c r="L126" s="42" t="str">
        <f>'[2]FORM 4'!D117</f>
        <v>1 piket &amp; 1 wil balai</v>
      </c>
      <c r="M126" s="41" t="str">
        <f>[2]SC!E41</f>
        <v xml:space="preserve">- Piket Banjir selama 3 bln </v>
      </c>
      <c r="N126" s="36">
        <f>'[5]RFK 1 Dinas'!P126</f>
        <v>132436888</v>
      </c>
      <c r="O126" s="36">
        <f>[2]SC!H41</f>
        <v>45098860</v>
      </c>
      <c r="P126" s="36">
        <f>[2]SC!I41</f>
        <v>177535748</v>
      </c>
      <c r="Q126" s="40">
        <f>+P126/F126*100</f>
        <v>50.72449942857142</v>
      </c>
      <c r="R126" s="37">
        <f>S126/F126*100</f>
        <v>37.93</v>
      </c>
      <c r="S126" s="39">
        <f>'[4]RFK 1 Dinas'!U126</f>
        <v>132755000</v>
      </c>
      <c r="T126" s="37">
        <f>R126*G126/100</f>
        <v>9.0918818436006479E-2</v>
      </c>
      <c r="U126" s="36">
        <f>V126*F126/100</f>
        <v>178010000</v>
      </c>
      <c r="V126" s="37">
        <f>[2]SC!N41</f>
        <v>50.86</v>
      </c>
      <c r="W126" s="38">
        <f>V126-R126</f>
        <v>12.93</v>
      </c>
      <c r="X126" s="37">
        <f>W126*G126/100</f>
        <v>3.0993417410428784E-2</v>
      </c>
      <c r="Y126" s="36">
        <f>+W126*F126/100</f>
        <v>45255000</v>
      </c>
      <c r="Z126" s="35" t="str">
        <f>[2]SC!T41</f>
        <v>???</v>
      </c>
      <c r="AA126" s="35" t="s">
        <v>10</v>
      </c>
      <c r="AC126" s="33">
        <f>U126-'[3]RFK-1S'!N85</f>
        <v>9520000</v>
      </c>
      <c r="AD126" s="34">
        <f>V126-'[3]RFK-1S'!O85</f>
        <v>2.7199999999999989</v>
      </c>
      <c r="AF126" s="34">
        <f>H126-'[3]RFK-1S'!H85</f>
        <v>13.39</v>
      </c>
      <c r="AG126" s="33">
        <f>J126-'[3]RFK-1S'!I85</f>
        <v>44367000</v>
      </c>
    </row>
    <row r="127" spans="1:33" ht="12.75" customHeight="1" thickBo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6"/>
      <c r="K127" s="26"/>
      <c r="L127" s="25"/>
      <c r="M127" s="31"/>
      <c r="N127" s="26"/>
      <c r="O127" s="26"/>
      <c r="P127" s="26"/>
      <c r="Q127" s="27"/>
      <c r="R127" s="27"/>
      <c r="S127" s="30"/>
      <c r="T127" s="27"/>
      <c r="U127" s="26"/>
      <c r="V127" s="29"/>
      <c r="W127" s="28"/>
      <c r="X127" s="27"/>
      <c r="Y127" s="26"/>
      <c r="Z127" s="25"/>
      <c r="AA127" s="25"/>
    </row>
    <row r="128" spans="1:33" x14ac:dyDescent="0.2">
      <c r="A128" s="24"/>
      <c r="B128" s="24"/>
      <c r="C128" s="23" t="s">
        <v>9</v>
      </c>
      <c r="D128" s="23"/>
      <c r="E128" s="16"/>
      <c r="F128" s="21">
        <f>F109+F77+F64+F48+F44+F41+F30+F15</f>
        <v>146014876000</v>
      </c>
      <c r="G128" s="22">
        <f>G109+G77+G64+G48+G44+G41+G30+G15</f>
        <v>100</v>
      </c>
      <c r="H128" s="22">
        <f>I128*100/G128</f>
        <v>9.9307374032218476</v>
      </c>
      <c r="I128" s="22">
        <f>I109+I77+I64+I48+I44+I41+I30+I15</f>
        <v>9.9307374032218476</v>
      </c>
      <c r="J128" s="17">
        <f>J109+J77+J64+J48+J44+J41+J30+J15</f>
        <v>10670400000</v>
      </c>
      <c r="K128" s="17">
        <f>K109+K77+K64+K48+K44+K41+K30+K15</f>
        <v>13942807985</v>
      </c>
      <c r="L128" s="21"/>
      <c r="M128" s="21"/>
      <c r="N128" s="17">
        <f>N109+N77+N64+N48+N44+N41+N30+N15</f>
        <v>5869164876</v>
      </c>
      <c r="O128" s="17">
        <f>O109+O77+O64+O48+O44+O41+O30+O15</f>
        <v>4132320239</v>
      </c>
      <c r="P128" s="17">
        <f>P109+P77+P64+P48+P44+P41+P30+P15</f>
        <v>10001485115</v>
      </c>
      <c r="Q128" s="20">
        <f>P128/F128*100</f>
        <v>6.8496343584882409</v>
      </c>
      <c r="R128" s="20">
        <f>+T128</f>
        <v>6.1555082869090674</v>
      </c>
      <c r="S128" s="17">
        <f>S109+S77+S64+S48+S44+S41+S30+S15</f>
        <v>8987957792.2999992</v>
      </c>
      <c r="T128" s="18">
        <f>T109+T77+T64+T48+T44+T41+T30+T15</f>
        <v>6.1555082869090674</v>
      </c>
      <c r="U128" s="17">
        <f>U109+U77+U64+U48+U44+U41+U30+U15</f>
        <v>14902030504.700001</v>
      </c>
      <c r="V128" s="20">
        <f>U128/F128*100</f>
        <v>10.20583033245188</v>
      </c>
      <c r="W128" s="19">
        <f>+X128</f>
        <v>3.3658071435817267</v>
      </c>
      <c r="X128" s="18">
        <f>X109+X77+X64+X48+X44+X41+X30+X15</f>
        <v>3.3658071435817267</v>
      </c>
      <c r="Y128" s="17">
        <f>Y109+Y77+Y64+Y48+Y44+Y41+Y30+Y15</f>
        <v>4914579127.0999994</v>
      </c>
      <c r="Z128" s="16"/>
      <c r="AA128" s="16"/>
      <c r="AC128" s="15">
        <f>SUM(AC16:AC126)</f>
        <v>4232093652.6999998</v>
      </c>
      <c r="AD128" s="3">
        <f>+AC128/F128*100</f>
        <v>2.8983989636097074</v>
      </c>
      <c r="AG128" s="15">
        <f>SUM(AG16:AG126)</f>
        <v>1818600365.0000005</v>
      </c>
    </row>
    <row r="129" spans="2:48" ht="23.25" customHeight="1" x14ac:dyDescent="0.2">
      <c r="Q129" s="14" t="str">
        <f>'[2]RANGKUMAN (2)'!R22</f>
        <v>Semarang, 9 April 2013</v>
      </c>
      <c r="R129" s="14"/>
      <c r="S129" s="14"/>
      <c r="T129" s="14"/>
    </row>
    <row r="130" spans="2:48" ht="6" customHeight="1" x14ac:dyDescent="0.2">
      <c r="Q130" s="7"/>
      <c r="R130" s="7"/>
      <c r="S130" s="7"/>
      <c r="T130" s="7"/>
    </row>
    <row r="131" spans="2:48" x14ac:dyDescent="0.2">
      <c r="Q131" s="7" t="s">
        <v>8</v>
      </c>
      <c r="R131" s="7"/>
      <c r="S131" s="7"/>
      <c r="T131" s="7"/>
    </row>
    <row r="132" spans="2:48" x14ac:dyDescent="0.2">
      <c r="Q132" s="7" t="s">
        <v>7</v>
      </c>
      <c r="R132" s="7"/>
      <c r="S132" s="7"/>
      <c r="T132" s="7"/>
    </row>
    <row r="133" spans="2:48" x14ac:dyDescent="0.2">
      <c r="F133" s="12"/>
      <c r="G133" s="12"/>
      <c r="H133" s="12"/>
      <c r="I133" s="12"/>
      <c r="J133" s="12">
        <f>H128*F128/100</f>
        <v>14500353905.200001</v>
      </c>
      <c r="K133" s="12">
        <f>I128*F128/100</f>
        <v>14500353905.200001</v>
      </c>
      <c r="L133" s="13">
        <f>+J128/F128*100</f>
        <v>7.3077485611808495</v>
      </c>
      <c r="M133" s="12"/>
      <c r="Q133" s="7"/>
      <c r="R133" s="7"/>
      <c r="S133" s="7">
        <f>'[1]RFK 1 Dinas'!$P$4</f>
        <v>0</v>
      </c>
      <c r="T133" s="7"/>
      <c r="U133" s="11"/>
      <c r="V133" s="11"/>
      <c r="W133" s="10"/>
      <c r="X133" s="11"/>
      <c r="Y133" s="10"/>
    </row>
    <row r="134" spans="2:48" x14ac:dyDescent="0.2">
      <c r="F134" s="9"/>
      <c r="G134" s="9"/>
      <c r="H134" s="9"/>
      <c r="I134" s="9"/>
      <c r="J134" s="9"/>
      <c r="K134" s="9"/>
      <c r="L134" s="9"/>
      <c r="M134" s="9"/>
      <c r="Q134" s="7"/>
      <c r="R134" s="7"/>
      <c r="S134" s="7"/>
      <c r="T134" s="7"/>
    </row>
    <row r="135" spans="2:48" x14ac:dyDescent="0.2">
      <c r="Q135" s="8" t="s">
        <v>6</v>
      </c>
      <c r="R135" s="8"/>
      <c r="S135" s="8"/>
      <c r="T135" s="8"/>
    </row>
    <row r="136" spans="2:48" s="4" customFormat="1" x14ac:dyDescent="0.2">
      <c r="B136" s="1"/>
      <c r="C136" s="4" t="s">
        <v>5</v>
      </c>
      <c r="Q136" s="7" t="s">
        <v>4</v>
      </c>
      <c r="R136" s="7"/>
      <c r="S136" s="7"/>
      <c r="T136" s="7"/>
      <c r="W136" s="5"/>
      <c r="Y136" s="5"/>
      <c r="AA136" s="1"/>
      <c r="AB136" s="1"/>
      <c r="AC136" s="2"/>
      <c r="AD136" s="3"/>
      <c r="AE136" s="1"/>
      <c r="AF136" s="3"/>
      <c r="AG136" s="2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2:48" s="4" customFormat="1" x14ac:dyDescent="0.2">
      <c r="B137" s="1"/>
      <c r="C137" s="4" t="s">
        <v>3</v>
      </c>
      <c r="W137" s="5"/>
      <c r="Y137" s="5"/>
      <c r="AA137" s="1"/>
      <c r="AB137" s="1"/>
      <c r="AC137" s="2"/>
      <c r="AD137" s="3"/>
      <c r="AE137" s="1"/>
      <c r="AF137" s="3"/>
      <c r="AG137" s="2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2:48" s="4" customFormat="1" x14ac:dyDescent="0.2">
      <c r="B138" s="1"/>
      <c r="C138" s="4" t="s">
        <v>2</v>
      </c>
      <c r="W138" s="5"/>
      <c r="Y138" s="5"/>
      <c r="AA138" s="1"/>
      <c r="AB138" s="1"/>
      <c r="AC138" s="2"/>
      <c r="AD138" s="3"/>
      <c r="AE138" s="1"/>
      <c r="AF138" s="3"/>
      <c r="AG138" s="2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2:48" s="4" customFormat="1" x14ac:dyDescent="0.2">
      <c r="B139" s="1"/>
      <c r="C139" s="4" t="s">
        <v>1</v>
      </c>
      <c r="W139" s="5"/>
      <c r="Y139" s="5"/>
      <c r="AA139" s="1"/>
      <c r="AB139" s="1"/>
      <c r="AC139" s="2"/>
      <c r="AD139" s="3"/>
      <c r="AE139" s="1"/>
      <c r="AF139" s="3"/>
      <c r="AG139" s="2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2:48" s="4" customFormat="1" x14ac:dyDescent="0.2">
      <c r="B140" s="1"/>
      <c r="C140" s="4" t="s">
        <v>0</v>
      </c>
      <c r="W140" s="5"/>
      <c r="Y140" s="5"/>
      <c r="AA140" s="1"/>
      <c r="AB140" s="1"/>
      <c r="AC140" s="2"/>
      <c r="AD140" s="3"/>
      <c r="AE140" s="1"/>
      <c r="AF140" s="3"/>
      <c r="AG140" s="2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6" spans="13:13" x14ac:dyDescent="0.2">
      <c r="M146" s="6">
        <v>117130057000</v>
      </c>
    </row>
  </sheetData>
  <mergeCells count="24">
    <mergeCell ref="R13:T13"/>
    <mergeCell ref="W13:X13"/>
    <mergeCell ref="U10:V10"/>
    <mergeCell ref="U11:V11"/>
    <mergeCell ref="W10:Y10"/>
    <mergeCell ref="R10:T11"/>
    <mergeCell ref="J10:J12"/>
    <mergeCell ref="H10:H12"/>
    <mergeCell ref="I10:I12"/>
    <mergeCell ref="L10:L12"/>
    <mergeCell ref="Z10:Z12"/>
    <mergeCell ref="P11:Q11"/>
    <mergeCell ref="K10:K12"/>
    <mergeCell ref="N10:Q10"/>
    <mergeCell ref="A1:AA1"/>
    <mergeCell ref="A2:AA2"/>
    <mergeCell ref="AA10:AA12"/>
    <mergeCell ref="M10:M12"/>
    <mergeCell ref="A10:A12"/>
    <mergeCell ref="C10:C12"/>
    <mergeCell ref="D10:D12"/>
    <mergeCell ref="E10:E12"/>
    <mergeCell ref="F10:F11"/>
    <mergeCell ref="G10:G12"/>
  </mergeCells>
  <printOptions horizontalCentered="1"/>
  <pageMargins left="0.6692913385826772" right="0.27559055118110237" top="0.39370078740157483" bottom="0.39370078740157483" header="0.11811023622047245" footer="0.19685039370078741"/>
  <pageSetup paperSize="258" scale="37" fitToHeight="6" orientation="landscape" r:id="rId1"/>
  <headerFooter>
    <oddFooter>&amp;C&amp;"-,Italic"&amp;8&amp;Z&amp;F&amp;F&amp;R&amp;"-,Italic"&amp;8&amp;P/&amp;N</oddFooter>
  </headerFooter>
  <rowBreaks count="2" manualBreakCount="2">
    <brk id="48" max="25" man="1"/>
    <brk id="111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RFK 1 Dinas</vt:lpstr>
      <vt:lpstr>'RFK 1 Dinas'!Print_Area</vt:lpstr>
      <vt:lpstr>'RFK 1 Dinas'!Print_Titles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pusdatarujtg</dc:creator>
  <cp:lastModifiedBy>pusdatarujtg</cp:lastModifiedBy>
  <dcterms:created xsi:type="dcterms:W3CDTF">2018-11-15T03:24:06Z</dcterms:created>
  <dcterms:modified xsi:type="dcterms:W3CDTF">2018-11-15T03:24:58Z</dcterms:modified>
</cp:coreProperties>
</file>