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51" i="1"/>
  <c r="G45"/>
  <c r="F44"/>
  <c r="H44" s="1"/>
  <c r="H43"/>
  <c r="F43"/>
  <c r="F42"/>
  <c r="H42" s="1"/>
  <c r="H45" s="1"/>
  <c r="H41"/>
  <c r="F41"/>
  <c r="F45" s="1"/>
  <c r="R35"/>
  <c r="F29"/>
  <c r="F24"/>
  <c r="Y20"/>
  <c r="V19"/>
  <c r="U19"/>
  <c r="T19"/>
  <c r="S19"/>
  <c r="R19"/>
  <c r="Q19"/>
  <c r="P19"/>
  <c r="W19" s="1"/>
  <c r="N19"/>
  <c r="M19"/>
  <c r="L19"/>
  <c r="K19"/>
  <c r="J19"/>
  <c r="I19"/>
  <c r="H19"/>
  <c r="G19"/>
  <c r="O19" s="1"/>
  <c r="AE19" s="1"/>
  <c r="F19"/>
  <c r="E19"/>
  <c r="AC19" s="1"/>
  <c r="AC18"/>
  <c r="V18"/>
  <c r="U18"/>
  <c r="T18"/>
  <c r="S18"/>
  <c r="R18"/>
  <c r="Q18"/>
  <c r="P18"/>
  <c r="W18" s="1"/>
  <c r="N18"/>
  <c r="M18"/>
  <c r="L18"/>
  <c r="K18"/>
  <c r="J18"/>
  <c r="I18"/>
  <c r="H18"/>
  <c r="G18"/>
  <c r="F36" s="1"/>
  <c r="F18"/>
  <c r="E18"/>
  <c r="AA18" s="1"/>
  <c r="V16"/>
  <c r="U16"/>
  <c r="T16"/>
  <c r="S16"/>
  <c r="R16"/>
  <c r="Q16"/>
  <c r="P16"/>
  <c r="W16" s="1"/>
  <c r="N16"/>
  <c r="M16"/>
  <c r="L16"/>
  <c r="K16"/>
  <c r="J16"/>
  <c r="I16"/>
  <c r="H16"/>
  <c r="G16"/>
  <c r="F16"/>
  <c r="O16" s="1"/>
  <c r="E16"/>
  <c r="AC16" s="1"/>
  <c r="V15"/>
  <c r="U15"/>
  <c r="T15"/>
  <c r="S15"/>
  <c r="R15"/>
  <c r="Q15"/>
  <c r="P15"/>
  <c r="W15" s="1"/>
  <c r="N15"/>
  <c r="M15"/>
  <c r="L15"/>
  <c r="K15"/>
  <c r="J15"/>
  <c r="I15"/>
  <c r="H15"/>
  <c r="G15"/>
  <c r="O15" s="1"/>
  <c r="AE15" s="1"/>
  <c r="F15"/>
  <c r="E15"/>
  <c r="AC15" s="1"/>
  <c r="AC14"/>
  <c r="V14"/>
  <c r="U14"/>
  <c r="T14"/>
  <c r="S14"/>
  <c r="R14"/>
  <c r="Q14"/>
  <c r="P14"/>
  <c r="W14" s="1"/>
  <c r="N14"/>
  <c r="M14"/>
  <c r="L14"/>
  <c r="K14"/>
  <c r="J14"/>
  <c r="I14"/>
  <c r="H14"/>
  <c r="G14"/>
  <c r="O14" s="1"/>
  <c r="F14"/>
  <c r="F28" s="1"/>
  <c r="E14"/>
  <c r="AA14" s="1"/>
  <c r="AC13"/>
  <c r="V13"/>
  <c r="U13"/>
  <c r="T13"/>
  <c r="S13"/>
  <c r="S17" s="1"/>
  <c r="S20" s="1"/>
  <c r="R13"/>
  <c r="Q13"/>
  <c r="P13"/>
  <c r="N13"/>
  <c r="M13"/>
  <c r="L13"/>
  <c r="K13"/>
  <c r="K17" s="1"/>
  <c r="K20" s="1"/>
  <c r="J13"/>
  <c r="I13"/>
  <c r="H13"/>
  <c r="G13"/>
  <c r="G17" s="1"/>
  <c r="G20" s="1"/>
  <c r="F13"/>
  <c r="G27" s="1"/>
  <c r="E13"/>
  <c r="V12"/>
  <c r="V17" s="1"/>
  <c r="V20" s="1"/>
  <c r="U12"/>
  <c r="T12"/>
  <c r="S12"/>
  <c r="R12"/>
  <c r="R17" s="1"/>
  <c r="R20" s="1"/>
  <c r="Q12"/>
  <c r="P12"/>
  <c r="W12" s="1"/>
  <c r="N12"/>
  <c r="N17" s="1"/>
  <c r="N20" s="1"/>
  <c r="M12"/>
  <c r="L12"/>
  <c r="K12"/>
  <c r="J12"/>
  <c r="J17" s="1"/>
  <c r="J20" s="1"/>
  <c r="I12"/>
  <c r="H12"/>
  <c r="G12"/>
  <c r="F12"/>
  <c r="O12" s="1"/>
  <c r="E12"/>
  <c r="AC12" s="1"/>
  <c r="V11"/>
  <c r="U11"/>
  <c r="U17" s="1"/>
  <c r="U20" s="1"/>
  <c r="T11"/>
  <c r="T17" s="1"/>
  <c r="T20" s="1"/>
  <c r="S11"/>
  <c r="R11"/>
  <c r="Q11"/>
  <c r="Q17" s="1"/>
  <c r="Q20" s="1"/>
  <c r="P11"/>
  <c r="P17" s="1"/>
  <c r="N11"/>
  <c r="M11"/>
  <c r="M17" s="1"/>
  <c r="M20" s="1"/>
  <c r="L11"/>
  <c r="L17" s="1"/>
  <c r="L20" s="1"/>
  <c r="K11"/>
  <c r="J11"/>
  <c r="I11"/>
  <c r="I17" s="1"/>
  <c r="I20" s="1"/>
  <c r="H11"/>
  <c r="H17" s="1"/>
  <c r="H20" s="1"/>
  <c r="G11"/>
  <c r="O11" s="1"/>
  <c r="F11"/>
  <c r="E11"/>
  <c r="E17" s="1"/>
  <c r="X7"/>
  <c r="A3"/>
  <c r="P20" l="1"/>
  <c r="W20" s="1"/>
  <c r="W17"/>
  <c r="AE14"/>
  <c r="X14"/>
  <c r="AB14" s="1"/>
  <c r="AA17"/>
  <c r="AG17" s="1"/>
  <c r="E20"/>
  <c r="AC17"/>
  <c r="AG14"/>
  <c r="AD14"/>
  <c r="AF14" s="1"/>
  <c r="AG18"/>
  <c r="AD18"/>
  <c r="AE12"/>
  <c r="G47"/>
  <c r="AE16"/>
  <c r="AA11"/>
  <c r="O13"/>
  <c r="AE13" s="1"/>
  <c r="W13"/>
  <c r="AA15"/>
  <c r="AA19"/>
  <c r="G24"/>
  <c r="F31"/>
  <c r="AA12"/>
  <c r="X15"/>
  <c r="AB15" s="1"/>
  <c r="AA16"/>
  <c r="F17"/>
  <c r="O18"/>
  <c r="X19"/>
  <c r="W11"/>
  <c r="AE11" s="1"/>
  <c r="AC11"/>
  <c r="X12"/>
  <c r="AB12" s="1"/>
  <c r="AA13"/>
  <c r="X16"/>
  <c r="AB16" s="1"/>
  <c r="AE18" l="1"/>
  <c r="X18"/>
  <c r="AB18" s="1"/>
  <c r="AG12"/>
  <c r="AD12"/>
  <c r="AF12" s="1"/>
  <c r="AG19"/>
  <c r="AD19"/>
  <c r="AF19" s="1"/>
  <c r="AG11"/>
  <c r="AD11"/>
  <c r="AF11" s="1"/>
  <c r="AD13"/>
  <c r="AF13" s="1"/>
  <c r="AG13"/>
  <c r="AC20"/>
  <c r="X20"/>
  <c r="AG16"/>
  <c r="AD16"/>
  <c r="AF16" s="1"/>
  <c r="F35"/>
  <c r="F37" s="1"/>
  <c r="F39" s="1"/>
  <c r="H47" s="1"/>
  <c r="F20"/>
  <c r="O20" s="1"/>
  <c r="AE20" s="1"/>
  <c r="O17"/>
  <c r="X17" s="1"/>
  <c r="AG15"/>
  <c r="AD15"/>
  <c r="AF15" s="1"/>
  <c r="AB19"/>
  <c r="X13"/>
  <c r="AB13" s="1"/>
  <c r="AF18"/>
  <c r="X11"/>
  <c r="AB11" s="1"/>
  <c r="AA20" l="1"/>
  <c r="AG20" l="1"/>
  <c r="AD20"/>
  <c r="AF20" s="1"/>
  <c r="AB20"/>
</calcChain>
</file>

<file path=xl/sharedStrings.xml><?xml version="1.0" encoding="utf-8"?>
<sst xmlns="http://schemas.openxmlformats.org/spreadsheetml/2006/main" count="73" uniqueCount="63">
  <si>
    <t>REKAPITULASI MUTASI BARANG MILIK DAERAH</t>
  </si>
  <si>
    <t>PEMERINTAH KABUPATEN TEMANGGUNG</t>
  </si>
  <si>
    <t>No Urt</t>
  </si>
  <si>
    <t>Gol.</t>
  </si>
  <si>
    <t>Kode</t>
  </si>
  <si>
    <t>Nama Bidang Barang</t>
  </si>
  <si>
    <t>Nilai Aset</t>
  </si>
  <si>
    <t>MUTASI</t>
  </si>
  <si>
    <t>Ket.</t>
  </si>
  <si>
    <t>per 1 Januari 2014</t>
  </si>
  <si>
    <t>BERTAMBAH</t>
  </si>
  <si>
    <t>BERKURANG</t>
  </si>
  <si>
    <t>Jumlah Harga</t>
  </si>
  <si>
    <t>Belanja Modal</t>
  </si>
  <si>
    <t>BOP</t>
  </si>
  <si>
    <t>Belanja BOS</t>
  </si>
  <si>
    <t>Bukan  Belanja Modal</t>
  </si>
  <si>
    <t>Hibah dari Pihak III</t>
  </si>
  <si>
    <t>Belum Tercatat</t>
  </si>
  <si>
    <t>Antar SKPD</t>
  </si>
  <si>
    <t>Reklas antar KIB</t>
  </si>
  <si>
    <t>Koreksi</t>
  </si>
  <si>
    <t>JUMLAH</t>
  </si>
  <si>
    <t>Dobel Catat</t>
  </si>
  <si>
    <t>Penghapusan</t>
  </si>
  <si>
    <t>Tidak Masuk Aset</t>
  </si>
  <si>
    <t>(Rp)</t>
  </si>
  <si>
    <t>Pemeliharaan</t>
  </si>
  <si>
    <t>Diserahkan ke Masyarakat</t>
  </si>
  <si>
    <t>CEK</t>
  </si>
  <si>
    <t>NILAI AWAL</t>
  </si>
  <si>
    <t xml:space="preserve"> +/-</t>
  </si>
  <si>
    <t>harus 0</t>
  </si>
  <si>
    <t>harus sama</t>
  </si>
  <si>
    <t>A</t>
  </si>
  <si>
    <t>TANAH</t>
  </si>
  <si>
    <t>B</t>
  </si>
  <si>
    <t>PERALATAN DAN MESIN</t>
  </si>
  <si>
    <t>C</t>
  </si>
  <si>
    <t>GEDUNG DAN BANGUNAN</t>
  </si>
  <si>
    <t>D</t>
  </si>
  <si>
    <t>JALAN, IRIGASI DAN JARINGAN</t>
  </si>
  <si>
    <t>E</t>
  </si>
  <si>
    <t>ASET TETAP LAINNYA</t>
  </si>
  <si>
    <t>F</t>
  </si>
  <si>
    <t>KONSTRUKSI DALAM PENGERJAAN</t>
  </si>
  <si>
    <t>ASET LAINNYA</t>
  </si>
  <si>
    <t>BARANG EKSTRAKOMTABEL</t>
  </si>
  <si>
    <t>MENGETAHUI</t>
  </si>
  <si>
    <t xml:space="preserve">Kepala Dinas Pendapatan, Pengelolaan </t>
  </si>
  <si>
    <t>Keuangan dan Aset Daerah,</t>
  </si>
  <si>
    <t>SADWOKO H. SUSATYO, S.E., M.Si.</t>
  </si>
  <si>
    <t>NIP. 19601009 198903 1 007</t>
  </si>
  <si>
    <t>BM</t>
  </si>
  <si>
    <t>AT</t>
  </si>
  <si>
    <t>AL</t>
  </si>
  <si>
    <t>Rekap</t>
  </si>
  <si>
    <t>Realisasi</t>
  </si>
  <si>
    <t>Selisih</t>
  </si>
  <si>
    <t>Disdik</t>
  </si>
  <si>
    <t>DPU</t>
  </si>
  <si>
    <t>Setda</t>
  </si>
  <si>
    <t>Dinas Sosial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</si>
</sst>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7C1"/>
        <bgColor indexed="64"/>
      </patternFill>
    </fill>
    <fill>
      <patternFill patternType="solid">
        <fgColor rgb="FFFFE1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C928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19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43" fontId="3" fillId="0" borderId="0" xfId="1" applyFont="1" applyAlignment="1"/>
    <xf numFmtId="0" fontId="3" fillId="0" borderId="0" xfId="0" applyFont="1" applyAlignment="1"/>
    <xf numFmtId="0" fontId="0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0" fillId="0" borderId="0" xfId="0" applyFont="1"/>
    <xf numFmtId="0" fontId="0" fillId="0" borderId="0" xfId="0" applyFont="1"/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3" borderId="3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43" fontId="4" fillId="4" borderId="5" xfId="1" applyFont="1" applyFill="1" applyBorder="1" applyAlignment="1">
      <alignment horizontal="center" vertical="center" wrapText="1"/>
    </xf>
    <xf numFmtId="43" fontId="4" fillId="5" borderId="2" xfId="1" applyFont="1" applyFill="1" applyBorder="1" applyAlignment="1">
      <alignment horizontal="center" vertical="center"/>
    </xf>
    <xf numFmtId="43" fontId="4" fillId="6" borderId="1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7" borderId="7" xfId="1" applyFont="1" applyFill="1" applyBorder="1" applyAlignment="1">
      <alignment horizontal="center" vertical="center"/>
    </xf>
    <xf numFmtId="43" fontId="4" fillId="7" borderId="8" xfId="1" applyFont="1" applyFill="1" applyBorder="1" applyAlignment="1">
      <alignment horizontal="center" vertical="center"/>
    </xf>
    <xf numFmtId="43" fontId="4" fillId="7" borderId="9" xfId="1" applyFont="1" applyFill="1" applyBorder="1" applyAlignment="1">
      <alignment horizontal="center" vertical="center"/>
    </xf>
    <xf numFmtId="43" fontId="4" fillId="8" borderId="10" xfId="1" applyFont="1" applyFill="1" applyBorder="1" applyAlignment="1">
      <alignment horizontal="center" vertical="center"/>
    </xf>
    <xf numFmtId="43" fontId="4" fillId="8" borderId="11" xfId="1" applyFont="1" applyFill="1" applyBorder="1" applyAlignment="1">
      <alignment horizontal="center" vertical="center"/>
    </xf>
    <xf numFmtId="43" fontId="4" fillId="8" borderId="12" xfId="1" applyFont="1" applyFill="1" applyBorder="1" applyAlignment="1">
      <alignment horizontal="center" vertical="center"/>
    </xf>
    <xf numFmtId="43" fontId="4" fillId="5" borderId="6" xfId="1" applyFont="1" applyFill="1" applyBorder="1" applyAlignment="1">
      <alignment horizontal="center" vertical="center"/>
    </xf>
    <xf numFmtId="43" fontId="4" fillId="7" borderId="13" xfId="1" applyFont="1" applyFill="1" applyBorder="1" applyAlignment="1">
      <alignment horizontal="center" vertical="center" wrapText="1"/>
    </xf>
    <xf numFmtId="43" fontId="4" fillId="7" borderId="2" xfId="1" applyFont="1" applyFill="1" applyBorder="1" applyAlignment="1">
      <alignment horizontal="center" vertical="center" wrapText="1"/>
    </xf>
    <xf numFmtId="43" fontId="4" fillId="7" borderId="1" xfId="1" applyFont="1" applyFill="1" applyBorder="1" applyAlignment="1">
      <alignment horizontal="center" vertical="center" wrapText="1"/>
    </xf>
    <xf numFmtId="43" fontId="4" fillId="7" borderId="14" xfId="1" applyFont="1" applyFill="1" applyBorder="1" applyAlignment="1">
      <alignment horizontal="center" vertical="center" wrapText="1"/>
    </xf>
    <xf numFmtId="43" fontId="4" fillId="9" borderId="2" xfId="1" applyFont="1" applyFill="1" applyBorder="1" applyAlignment="1">
      <alignment horizontal="center" vertical="center" wrapText="1"/>
    </xf>
    <xf numFmtId="43" fontId="4" fillId="10" borderId="5" xfId="1" applyFont="1" applyFill="1" applyBorder="1" applyAlignment="1">
      <alignment horizontal="center" vertical="center" wrapText="1"/>
    </xf>
    <xf numFmtId="43" fontId="4" fillId="10" borderId="2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/>
    </xf>
    <xf numFmtId="43" fontId="4" fillId="8" borderId="15" xfId="1" applyFont="1" applyFill="1" applyBorder="1" applyAlignment="1">
      <alignment horizontal="center" vertical="center" wrapText="1"/>
    </xf>
    <xf numFmtId="43" fontId="4" fillId="2" borderId="16" xfId="1" applyFont="1" applyFill="1" applyBorder="1" applyAlignment="1">
      <alignment horizontal="center" vertical="center"/>
    </xf>
    <xf numFmtId="43" fontId="4" fillId="7" borderId="16" xfId="1" applyFont="1" applyFill="1" applyBorder="1" applyAlignment="1">
      <alignment horizontal="center" vertical="center" wrapText="1"/>
    </xf>
    <xf numFmtId="43" fontId="4" fillId="9" borderId="16" xfId="1" applyFont="1" applyFill="1" applyBorder="1" applyAlignment="1">
      <alignment horizontal="center" vertical="center" wrapText="1"/>
    </xf>
    <xf numFmtId="43" fontId="4" fillId="10" borderId="12" xfId="1" applyFont="1" applyFill="1" applyBorder="1" applyAlignment="1">
      <alignment horizontal="center" vertical="center" wrapText="1"/>
    </xf>
    <xf numFmtId="43" fontId="4" fillId="10" borderId="16" xfId="1" applyFont="1" applyFill="1" applyBorder="1" applyAlignment="1">
      <alignment horizontal="center" vertical="center" wrapText="1"/>
    </xf>
    <xf numFmtId="43" fontId="4" fillId="11" borderId="2" xfId="1" applyFont="1" applyFill="1" applyBorder="1" applyAlignment="1">
      <alignment horizontal="center" vertical="center" wrapText="1"/>
    </xf>
    <xf numFmtId="43" fontId="4" fillId="8" borderId="17" xfId="1" applyFont="1" applyFill="1" applyBorder="1" applyAlignment="1">
      <alignment horizontal="center" vertical="center" wrapText="1"/>
    </xf>
    <xf numFmtId="43" fontId="4" fillId="5" borderId="16" xfId="1" applyFont="1" applyFill="1" applyBorder="1" applyAlignment="1">
      <alignment horizontal="center" vertical="center"/>
    </xf>
    <xf numFmtId="43" fontId="5" fillId="12" borderId="0" xfId="1" applyFont="1" applyFill="1" applyBorder="1" applyAlignment="1">
      <alignment horizontal="center" vertical="center"/>
    </xf>
    <xf numFmtId="43" fontId="5" fillId="12" borderId="0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6" fillId="8" borderId="0" xfId="1" applyNumberFormat="1" applyFont="1" applyFill="1" applyBorder="1" applyAlignment="1">
      <alignment horizontal="center" vertical="center"/>
    </xf>
    <xf numFmtId="0" fontId="6" fillId="8" borderId="0" xfId="1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 indent="1"/>
    </xf>
    <xf numFmtId="43" fontId="0" fillId="0" borderId="18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 indent="1"/>
    </xf>
    <xf numFmtId="43" fontId="0" fillId="0" borderId="19" xfId="1" applyFont="1" applyBorder="1" applyAlignment="1">
      <alignment horizontal="center" vertical="center"/>
    </xf>
    <xf numFmtId="43" fontId="0" fillId="0" borderId="0" xfId="1" applyNumberFormat="1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 indent="1"/>
    </xf>
    <xf numFmtId="43" fontId="0" fillId="0" borderId="20" xfId="1" applyFon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0" fontId="0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left" vertical="center" indent="1"/>
    </xf>
    <xf numFmtId="43" fontId="0" fillId="13" borderId="1" xfId="1" applyFont="1" applyFill="1" applyBorder="1" applyAlignment="1">
      <alignment horizontal="center" vertical="center"/>
    </xf>
    <xf numFmtId="43" fontId="0" fillId="13" borderId="18" xfId="1" applyFont="1" applyFill="1" applyBorder="1" applyAlignment="1">
      <alignment horizontal="center" vertical="center"/>
    </xf>
    <xf numFmtId="43" fontId="0" fillId="13" borderId="1" xfId="1" applyFont="1" applyFill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indent="1"/>
    </xf>
    <xf numFmtId="43" fontId="0" fillId="0" borderId="16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7" fillId="0" borderId="16" xfId="1" applyFont="1" applyBorder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3" fontId="7" fillId="0" borderId="1" xfId="1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2" fillId="14" borderId="16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left" vertical="center" indent="1"/>
    </xf>
    <xf numFmtId="43" fontId="2" fillId="14" borderId="16" xfId="1" applyFont="1" applyFill="1" applyBorder="1" applyAlignment="1">
      <alignment horizontal="center" vertical="center"/>
    </xf>
    <xf numFmtId="43" fontId="0" fillId="14" borderId="18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43" fontId="0" fillId="0" borderId="0" xfId="1" applyFont="1" applyBorder="1" applyAlignment="1">
      <alignment horizontal="left" vertical="center" indent="1"/>
    </xf>
    <xf numFmtId="43" fontId="0" fillId="0" borderId="0" xfId="1" applyFont="1" applyAlignment="1">
      <alignment horizontal="left" vertical="center" indent="1"/>
    </xf>
    <xf numFmtId="43" fontId="0" fillId="0" borderId="0" xfId="1" applyFont="1" applyAlignment="1">
      <alignment horizontal="center" vertical="center"/>
    </xf>
    <xf numFmtId="43" fontId="2" fillId="0" borderId="22" xfId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1" applyFont="1" applyBorder="1"/>
    <xf numFmtId="43" fontId="9" fillId="0" borderId="0" xfId="1" applyFont="1" applyBorder="1"/>
    <xf numFmtId="43" fontId="2" fillId="0" borderId="0" xfId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vertical="center"/>
    </xf>
    <xf numFmtId="43" fontId="10" fillId="0" borderId="0" xfId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43" fontId="12" fillId="0" borderId="0" xfId="1" applyFont="1" applyAlignment="1">
      <alignment vertical="center"/>
    </xf>
    <xf numFmtId="3" fontId="12" fillId="0" borderId="0" xfId="2" applyNumberFormat="1" applyFont="1" applyAlignment="1">
      <alignment vertical="center"/>
    </xf>
    <xf numFmtId="41" fontId="0" fillId="0" borderId="0" xfId="0" applyNumberFormat="1" applyFont="1" applyAlignment="1">
      <alignment horizontal="left" indent="1"/>
    </xf>
    <xf numFmtId="43" fontId="12" fillId="15" borderId="0" xfId="1" applyFont="1" applyFill="1" applyAlignment="1">
      <alignment vertical="center"/>
    </xf>
    <xf numFmtId="43" fontId="0" fillId="15" borderId="0" xfId="1" applyFont="1" applyFill="1"/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Rekap SKPD"/>
      <sheetName val="KIB A"/>
      <sheetName val="KIB B"/>
      <sheetName val="KIB C"/>
      <sheetName val="KIB D"/>
      <sheetName val="KIB E"/>
      <sheetName val="KIB F"/>
      <sheetName val="Aset Lainnya"/>
      <sheetName val="ekstraKtbl"/>
      <sheetName val="Rekap KIB"/>
      <sheetName val="Rekap Mutasi"/>
      <sheetName val="Rekap Mutasi KIB"/>
      <sheetName val="MUTASI"/>
      <sheetName val="Sheet1"/>
      <sheetName val="Sheet3"/>
      <sheetName val="Sheet2"/>
      <sheetName val="Mutasi AT"/>
      <sheetName val="Mutasi AL"/>
    </sheetNames>
    <sheetDataSet>
      <sheetData sheetId="0">
        <row r="3">
          <cell r="A3" t="str">
            <v>TAHUN 2015</v>
          </cell>
        </row>
        <row r="7">
          <cell r="AP7" t="str">
            <v>per 31 Desember 2015</v>
          </cell>
        </row>
        <row r="11">
          <cell r="H11">
            <v>43672961746</v>
          </cell>
          <cell r="I11">
            <v>359020569.97544974</v>
          </cell>
        </row>
        <row r="3892">
          <cell r="H3892">
            <v>88554821387.99707</v>
          </cell>
          <cell r="I3892">
            <v>1308437570</v>
          </cell>
        </row>
        <row r="5177">
          <cell r="H5177">
            <v>536196000</v>
          </cell>
          <cell r="I5177">
            <v>5448000</v>
          </cell>
        </row>
        <row r="5660">
          <cell r="H5660">
            <v>14595594309</v>
          </cell>
          <cell r="I5660">
            <v>284363295</v>
          </cell>
        </row>
      </sheetData>
      <sheetData sheetId="1"/>
      <sheetData sheetId="2">
        <row r="83">
          <cell r="C83">
            <v>512865902990</v>
          </cell>
          <cell r="F83">
            <v>9324177800</v>
          </cell>
          <cell r="G83">
            <v>284363295</v>
          </cell>
          <cell r="H83">
            <v>0</v>
          </cell>
          <cell r="I83">
            <v>0</v>
          </cell>
          <cell r="J83">
            <v>6750000</v>
          </cell>
          <cell r="K83">
            <v>35490744060</v>
          </cell>
          <cell r="L83">
            <v>6159341300</v>
          </cell>
          <cell r="M83">
            <v>0</v>
          </cell>
          <cell r="N83">
            <v>25000000</v>
          </cell>
          <cell r="P83">
            <v>10000</v>
          </cell>
          <cell r="Q83">
            <v>1392726000</v>
          </cell>
          <cell r="R83">
            <v>7224772741</v>
          </cell>
          <cell r="S83">
            <v>6159341300</v>
          </cell>
          <cell r="T83">
            <v>0</v>
          </cell>
          <cell r="U83">
            <v>0</v>
          </cell>
          <cell r="V83">
            <v>0</v>
          </cell>
        </row>
      </sheetData>
      <sheetData sheetId="3">
        <row r="84">
          <cell r="C84">
            <v>266759074237</v>
          </cell>
          <cell r="F84">
            <v>57891366130</v>
          </cell>
          <cell r="G84">
            <v>284777755.9754498</v>
          </cell>
          <cell r="H84">
            <v>7841041694</v>
          </cell>
          <cell r="I84">
            <v>260881349.02000001</v>
          </cell>
          <cell r="J84">
            <v>846724087.00099993</v>
          </cell>
          <cell r="K84">
            <v>2665210569</v>
          </cell>
          <cell r="L84">
            <v>3542699504</v>
          </cell>
          <cell r="M84">
            <v>1448616543</v>
          </cell>
          <cell r="N84">
            <v>2237764507</v>
          </cell>
          <cell r="P84">
            <v>155545706</v>
          </cell>
          <cell r="Q84">
            <v>37529500</v>
          </cell>
          <cell r="R84">
            <v>827490800</v>
          </cell>
          <cell r="S84">
            <v>3542699504</v>
          </cell>
          <cell r="T84">
            <v>1079527519</v>
          </cell>
          <cell r="U84">
            <v>1636951312</v>
          </cell>
          <cell r="V84">
            <v>350056150</v>
          </cell>
        </row>
      </sheetData>
      <sheetData sheetId="4">
        <row r="85">
          <cell r="C85">
            <v>745138735795</v>
          </cell>
          <cell r="F85">
            <v>133519996115</v>
          </cell>
          <cell r="G85">
            <v>1355427124</v>
          </cell>
          <cell r="H85">
            <v>922566371</v>
          </cell>
          <cell r="I85">
            <v>4402402312</v>
          </cell>
          <cell r="J85">
            <v>2714610397</v>
          </cell>
          <cell r="K85">
            <v>5962665060</v>
          </cell>
          <cell r="L85">
            <v>14833106229</v>
          </cell>
          <cell r="M85">
            <v>48037757542</v>
          </cell>
          <cell r="N85">
            <v>58314480</v>
          </cell>
          <cell r="P85">
            <v>830084265</v>
          </cell>
          <cell r="Q85">
            <v>990672200</v>
          </cell>
          <cell r="R85">
            <v>9880181579</v>
          </cell>
          <cell r="S85">
            <v>4531756129</v>
          </cell>
          <cell r="T85">
            <v>4540541296</v>
          </cell>
          <cell r="U85">
            <v>0</v>
          </cell>
          <cell r="V85">
            <v>7330589658</v>
          </cell>
        </row>
      </sheetData>
      <sheetData sheetId="5">
        <row r="85">
          <cell r="C85">
            <v>1048693364956</v>
          </cell>
          <cell r="F85">
            <v>71783619933.99707</v>
          </cell>
          <cell r="G85">
            <v>1313021950</v>
          </cell>
          <cell r="H85">
            <v>27947035</v>
          </cell>
          <cell r="I85">
            <v>15000000</v>
          </cell>
          <cell r="J85">
            <v>679469760</v>
          </cell>
          <cell r="K85">
            <v>268200371121</v>
          </cell>
          <cell r="L85">
            <v>1910100</v>
          </cell>
          <cell r="M85">
            <v>994699905</v>
          </cell>
          <cell r="N85">
            <v>2440000</v>
          </cell>
          <cell r="P85">
            <v>7030000</v>
          </cell>
          <cell r="Q85">
            <v>126358000</v>
          </cell>
          <cell r="R85">
            <v>428351284</v>
          </cell>
          <cell r="S85">
            <v>1910100</v>
          </cell>
          <cell r="T85">
            <v>1752080151</v>
          </cell>
          <cell r="U85">
            <v>1168717899.9970727</v>
          </cell>
          <cell r="V85">
            <v>762816488</v>
          </cell>
        </row>
      </sheetData>
      <sheetData sheetId="6">
        <row r="85">
          <cell r="C85">
            <v>50916710485.099998</v>
          </cell>
          <cell r="F85">
            <v>510797776</v>
          </cell>
          <cell r="G85">
            <v>9571044.0000000019</v>
          </cell>
          <cell r="H85">
            <v>2060103090</v>
          </cell>
          <cell r="I85">
            <v>15000000</v>
          </cell>
          <cell r="J85">
            <v>116611995</v>
          </cell>
          <cell r="K85">
            <v>5232417397</v>
          </cell>
          <cell r="L85">
            <v>0</v>
          </cell>
          <cell r="M85">
            <v>73095935</v>
          </cell>
          <cell r="N85">
            <v>7555090</v>
          </cell>
          <cell r="P85">
            <v>283644227</v>
          </cell>
          <cell r="Q85">
            <v>18402155</v>
          </cell>
          <cell r="R85">
            <v>1337036425</v>
          </cell>
          <cell r="S85">
            <v>0</v>
          </cell>
          <cell r="T85">
            <v>95509737</v>
          </cell>
          <cell r="U85">
            <v>0</v>
          </cell>
          <cell r="V85">
            <v>4869862.29</v>
          </cell>
        </row>
      </sheetData>
      <sheetData sheetId="7">
        <row r="85">
          <cell r="C85">
            <v>47095660161</v>
          </cell>
          <cell r="F85">
            <v>42782123175</v>
          </cell>
          <cell r="G85">
            <v>750763260</v>
          </cell>
          <cell r="H85">
            <v>0</v>
          </cell>
          <cell r="I85">
            <v>208191377</v>
          </cell>
          <cell r="J85">
            <v>0</v>
          </cell>
          <cell r="K85">
            <v>0</v>
          </cell>
          <cell r="L85">
            <v>0</v>
          </cell>
          <cell r="M85">
            <v>78853900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45072543492</v>
          </cell>
          <cell r="U85">
            <v>0</v>
          </cell>
          <cell r="V85">
            <v>0</v>
          </cell>
        </row>
      </sheetData>
      <sheetData sheetId="8">
        <row r="85">
          <cell r="C85">
            <v>73163026970</v>
          </cell>
          <cell r="F85">
            <v>516107000</v>
          </cell>
          <cell r="G85">
            <v>12381750</v>
          </cell>
          <cell r="H85">
            <v>3595000</v>
          </cell>
          <cell r="I85">
            <v>3079009575</v>
          </cell>
          <cell r="J85">
            <v>0</v>
          </cell>
          <cell r="K85">
            <v>2128464623</v>
          </cell>
          <cell r="L85">
            <v>0</v>
          </cell>
          <cell r="M85">
            <v>2796239604</v>
          </cell>
          <cell r="N85">
            <v>94568</v>
          </cell>
          <cell r="P85">
            <v>22964605</v>
          </cell>
          <cell r="Q85">
            <v>1454040777</v>
          </cell>
          <cell r="R85">
            <v>988129550</v>
          </cell>
          <cell r="S85">
            <v>10301350100</v>
          </cell>
          <cell r="T85">
            <v>1286499733</v>
          </cell>
          <cell r="U85">
            <v>0</v>
          </cell>
          <cell r="V85">
            <v>137905000</v>
          </cell>
        </row>
      </sheetData>
      <sheetData sheetId="9">
        <row r="85">
          <cell r="C85">
            <v>26770971723</v>
          </cell>
          <cell r="F85">
            <v>0</v>
          </cell>
          <cell r="G85">
            <v>0</v>
          </cell>
          <cell r="H85">
            <v>1319343315</v>
          </cell>
          <cell r="I85">
            <v>30986689</v>
          </cell>
          <cell r="J85">
            <v>7915000</v>
          </cell>
          <cell r="K85">
            <v>1643065911</v>
          </cell>
          <cell r="L85">
            <v>0</v>
          </cell>
          <cell r="M85">
            <v>399985499</v>
          </cell>
          <cell r="N85">
            <v>28282060</v>
          </cell>
          <cell r="P85">
            <v>60268555</v>
          </cell>
          <cell r="Q85">
            <v>63825000</v>
          </cell>
          <cell r="R85">
            <v>48496500</v>
          </cell>
          <cell r="S85">
            <v>0</v>
          </cell>
          <cell r="T85">
            <v>2547000</v>
          </cell>
          <cell r="U85">
            <v>14343950</v>
          </cell>
          <cell r="V85">
            <v>18585950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51"/>
  <sheetViews>
    <sheetView tabSelected="1" workbookViewId="0">
      <selection sqref="A1:XFD1048576"/>
    </sheetView>
  </sheetViews>
  <sheetFormatPr defaultColWidth="8.85546875" defaultRowHeight="15"/>
  <cols>
    <col min="1" max="1" width="3.5703125" style="9" bestFit="1" customWidth="1"/>
    <col min="2" max="2" width="4.7109375" style="9" customWidth="1"/>
    <col min="3" max="3" width="5.140625" style="9" bestFit="1" customWidth="1"/>
    <col min="4" max="4" width="37.85546875" style="97" customWidth="1"/>
    <col min="5" max="5" width="20.5703125" style="8" bestFit="1" customWidth="1"/>
    <col min="6" max="7" width="19" style="8" bestFit="1" customWidth="1"/>
    <col min="8" max="8" width="18" style="8" bestFit="1" customWidth="1"/>
    <col min="9" max="9" width="18.28515625" style="8" bestFit="1" customWidth="1"/>
    <col min="10" max="10" width="16.85546875" style="8" bestFit="1" customWidth="1"/>
    <col min="11" max="11" width="19.5703125" style="8" customWidth="1"/>
    <col min="12" max="12" width="19" style="8" bestFit="1" customWidth="1"/>
    <col min="13" max="13" width="18" style="8" bestFit="1" customWidth="1"/>
    <col min="14" max="14" width="15.28515625" style="8" bestFit="1" customWidth="1"/>
    <col min="15" max="15" width="19" style="8" bestFit="1" customWidth="1"/>
    <col min="16" max="16" width="16.85546875" style="8" bestFit="1" customWidth="1"/>
    <col min="17" max="17" width="16.85546875" style="8" customWidth="1"/>
    <col min="18" max="18" width="19.85546875" style="8" customWidth="1"/>
    <col min="19" max="21" width="18.5703125" style="8" customWidth="1"/>
    <col min="22" max="22" width="18" style="8" bestFit="1" customWidth="1"/>
    <col min="23" max="23" width="20.5703125" style="8" bestFit="1" customWidth="1"/>
    <col min="24" max="24" width="20.7109375" style="8" bestFit="1" customWidth="1"/>
    <col min="25" max="25" width="6" style="8" bestFit="1" customWidth="1"/>
    <col min="26" max="26" width="22.28515625" style="9" bestFit="1" customWidth="1"/>
    <col min="27" max="27" width="20.28515625" style="9" bestFit="1" customWidth="1"/>
    <col min="28" max="28" width="8.85546875" style="9"/>
    <col min="29" max="29" width="20.140625" style="9" bestFit="1" customWidth="1"/>
    <col min="30" max="32" width="8.85546875" style="9"/>
    <col min="33" max="33" width="24" style="9" customWidth="1"/>
    <col min="34" max="16384" width="8.85546875" style="9"/>
  </cols>
  <sheetData>
    <row r="1" spans="1:33" s="3" customFormat="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</row>
    <row r="2" spans="1:33" s="5" customFormat="1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</row>
    <row r="3" spans="1:33" s="3" customFormat="1" ht="18.75">
      <c r="A3" s="1" t="str">
        <f>'[1]per SKPD'!A3:AQ3</f>
        <v>TAHUN 2015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</row>
    <row r="4" spans="1:33">
      <c r="A4" s="6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33">
      <c r="A5" s="10"/>
      <c r="B5" s="10"/>
      <c r="C5" s="10"/>
      <c r="D5" s="10"/>
      <c r="W5" s="7"/>
      <c r="X5" s="7"/>
    </row>
    <row r="6" spans="1:33" s="23" customFormat="1" ht="12.75">
      <c r="A6" s="11" t="s">
        <v>2</v>
      </c>
      <c r="B6" s="11" t="s">
        <v>3</v>
      </c>
      <c r="C6" s="12" t="s">
        <v>4</v>
      </c>
      <c r="D6" s="13" t="s">
        <v>5</v>
      </c>
      <c r="E6" s="14" t="s">
        <v>6</v>
      </c>
      <c r="F6" s="15" t="s">
        <v>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  <c r="W6" s="18"/>
      <c r="X6" s="19" t="s">
        <v>6</v>
      </c>
      <c r="Y6" s="20" t="s">
        <v>8</v>
      </c>
      <c r="Z6" s="21"/>
      <c r="AA6" s="22"/>
      <c r="AB6" s="22"/>
      <c r="AC6" s="22"/>
      <c r="AD6" s="22"/>
    </row>
    <row r="7" spans="1:33" s="23" customFormat="1" ht="12.75">
      <c r="A7" s="11"/>
      <c r="B7" s="11"/>
      <c r="C7" s="12"/>
      <c r="D7" s="13"/>
      <c r="E7" s="24" t="s">
        <v>9</v>
      </c>
      <c r="F7" s="25" t="s">
        <v>10</v>
      </c>
      <c r="G7" s="26"/>
      <c r="H7" s="26"/>
      <c r="I7" s="26"/>
      <c r="J7" s="26"/>
      <c r="K7" s="26"/>
      <c r="L7" s="26"/>
      <c r="M7" s="26"/>
      <c r="N7" s="26"/>
      <c r="O7" s="27"/>
      <c r="P7" s="28" t="s">
        <v>11</v>
      </c>
      <c r="Q7" s="29"/>
      <c r="R7" s="29"/>
      <c r="S7" s="29"/>
      <c r="T7" s="29"/>
      <c r="U7" s="29"/>
      <c r="V7" s="29"/>
      <c r="W7" s="30"/>
      <c r="X7" s="31" t="str">
        <f>'[1]per SKPD'!AP7</f>
        <v>per 31 Desember 2015</v>
      </c>
      <c r="Y7" s="20"/>
      <c r="Z7" s="21"/>
      <c r="AA7" s="22"/>
      <c r="AB7" s="22"/>
      <c r="AC7" s="22"/>
      <c r="AD7" s="22"/>
    </row>
    <row r="8" spans="1:33" s="23" customFormat="1" ht="12.75">
      <c r="A8" s="11"/>
      <c r="B8" s="11"/>
      <c r="C8" s="12"/>
      <c r="D8" s="13"/>
      <c r="E8" s="24" t="s">
        <v>12</v>
      </c>
      <c r="F8" s="32" t="s">
        <v>13</v>
      </c>
      <c r="G8" s="33" t="s">
        <v>14</v>
      </c>
      <c r="H8" s="34" t="s">
        <v>15</v>
      </c>
      <c r="I8" s="34" t="s">
        <v>16</v>
      </c>
      <c r="J8" s="34" t="s">
        <v>17</v>
      </c>
      <c r="K8" s="34" t="s">
        <v>18</v>
      </c>
      <c r="L8" s="34" t="s">
        <v>19</v>
      </c>
      <c r="M8" s="34" t="s">
        <v>20</v>
      </c>
      <c r="N8" s="35" t="s">
        <v>21</v>
      </c>
      <c r="O8" s="36" t="s">
        <v>22</v>
      </c>
      <c r="P8" s="37" t="s">
        <v>21</v>
      </c>
      <c r="Q8" s="38" t="s">
        <v>23</v>
      </c>
      <c r="R8" s="39" t="s">
        <v>24</v>
      </c>
      <c r="S8" s="39" t="s">
        <v>19</v>
      </c>
      <c r="T8" s="39" t="s">
        <v>20</v>
      </c>
      <c r="U8" s="40" t="s">
        <v>25</v>
      </c>
      <c r="V8" s="40"/>
      <c r="W8" s="41" t="s">
        <v>22</v>
      </c>
      <c r="X8" s="31" t="s">
        <v>12</v>
      </c>
      <c r="Y8" s="20"/>
      <c r="Z8" s="21"/>
      <c r="AA8" s="22"/>
      <c r="AB8" s="22"/>
      <c r="AC8" s="22"/>
      <c r="AD8" s="22"/>
    </row>
    <row r="9" spans="1:33" s="23" customFormat="1" ht="25.5">
      <c r="A9" s="11"/>
      <c r="B9" s="11"/>
      <c r="C9" s="12"/>
      <c r="D9" s="13"/>
      <c r="E9" s="42" t="s">
        <v>26</v>
      </c>
      <c r="F9" s="32"/>
      <c r="G9" s="43"/>
      <c r="H9" s="34"/>
      <c r="I9" s="34"/>
      <c r="J9" s="34"/>
      <c r="K9" s="34"/>
      <c r="L9" s="34"/>
      <c r="M9" s="34"/>
      <c r="N9" s="35"/>
      <c r="O9" s="44"/>
      <c r="P9" s="45"/>
      <c r="Q9" s="46"/>
      <c r="R9" s="39"/>
      <c r="S9" s="39"/>
      <c r="T9" s="39"/>
      <c r="U9" s="47" t="s">
        <v>27</v>
      </c>
      <c r="V9" s="47" t="s">
        <v>28</v>
      </c>
      <c r="W9" s="48"/>
      <c r="X9" s="49" t="s">
        <v>26</v>
      </c>
      <c r="Y9" s="20"/>
      <c r="Z9" s="21"/>
      <c r="AA9" s="22"/>
      <c r="AB9" s="50" t="s">
        <v>29</v>
      </c>
      <c r="AC9" s="50" t="s">
        <v>30</v>
      </c>
      <c r="AD9" s="51" t="s">
        <v>31</v>
      </c>
      <c r="AE9" s="51"/>
      <c r="AF9" s="51"/>
    </row>
    <row r="10" spans="1:33" s="53" customFormat="1" ht="12.75">
      <c r="A10" s="52">
        <v>1</v>
      </c>
      <c r="B10" s="52">
        <v>2</v>
      </c>
      <c r="C10" s="52">
        <v>3</v>
      </c>
      <c r="D10" s="52">
        <v>4</v>
      </c>
      <c r="E10" s="52">
        <v>5</v>
      </c>
      <c r="F10" s="52">
        <v>6</v>
      </c>
      <c r="G10" s="52">
        <v>7</v>
      </c>
      <c r="H10" s="52">
        <v>8</v>
      </c>
      <c r="I10" s="52">
        <v>9</v>
      </c>
      <c r="J10" s="52">
        <v>10</v>
      </c>
      <c r="K10" s="52">
        <v>11</v>
      </c>
      <c r="L10" s="52">
        <v>12</v>
      </c>
      <c r="M10" s="52">
        <v>13</v>
      </c>
      <c r="N10" s="52">
        <v>14</v>
      </c>
      <c r="O10" s="52">
        <v>15</v>
      </c>
      <c r="P10" s="52">
        <v>16</v>
      </c>
      <c r="Q10" s="52"/>
      <c r="R10" s="52">
        <v>17</v>
      </c>
      <c r="S10" s="52">
        <v>18</v>
      </c>
      <c r="T10" s="52">
        <v>19</v>
      </c>
      <c r="U10" s="52">
        <v>20</v>
      </c>
      <c r="V10" s="52">
        <v>21</v>
      </c>
      <c r="W10" s="52">
        <v>22</v>
      </c>
      <c r="X10" s="52">
        <v>23</v>
      </c>
      <c r="Y10" s="52">
        <v>24</v>
      </c>
      <c r="AA10" s="54"/>
      <c r="AB10" s="55" t="s">
        <v>32</v>
      </c>
      <c r="AD10" s="56" t="s">
        <v>33</v>
      </c>
      <c r="AE10" s="56"/>
      <c r="AF10" s="55" t="s">
        <v>32</v>
      </c>
    </row>
    <row r="11" spans="1:33" s="65" customFormat="1">
      <c r="A11" s="57">
        <v>1</v>
      </c>
      <c r="B11" s="57">
        <v>1</v>
      </c>
      <c r="C11" s="57" t="s">
        <v>34</v>
      </c>
      <c r="D11" s="58" t="s">
        <v>35</v>
      </c>
      <c r="E11" s="59">
        <f>'[1]KIB A'!C83</f>
        <v>512865902990</v>
      </c>
      <c r="F11" s="59">
        <f>'[1]KIB A'!F83</f>
        <v>9324177800</v>
      </c>
      <c r="G11" s="59">
        <f>'[1]KIB A'!G83</f>
        <v>284363295</v>
      </c>
      <c r="H11" s="59">
        <f>'[1]KIB A'!H83</f>
        <v>0</v>
      </c>
      <c r="I11" s="59">
        <f>'[1]KIB A'!I83</f>
        <v>0</v>
      </c>
      <c r="J11" s="59">
        <f>'[1]KIB A'!J83</f>
        <v>6750000</v>
      </c>
      <c r="K11" s="59">
        <f>'[1]KIB A'!K83</f>
        <v>35490744060</v>
      </c>
      <c r="L11" s="59">
        <f>'[1]KIB A'!L83</f>
        <v>6159341300</v>
      </c>
      <c r="M11" s="59">
        <f>'[1]KIB A'!M83</f>
        <v>0</v>
      </c>
      <c r="N11" s="59">
        <f>'[1]KIB A'!N83</f>
        <v>25000000</v>
      </c>
      <c r="O11" s="59">
        <f>SUM(F11:N11)</f>
        <v>51290376455</v>
      </c>
      <c r="P11" s="59">
        <f>'[1]KIB A'!P83</f>
        <v>10000</v>
      </c>
      <c r="Q11" s="59">
        <f>'[1]KIB A'!Q83</f>
        <v>1392726000</v>
      </c>
      <c r="R11" s="59">
        <f>'[1]KIB A'!R83</f>
        <v>7224772741</v>
      </c>
      <c r="S11" s="59">
        <f>'[1]KIB A'!S83</f>
        <v>6159341300</v>
      </c>
      <c r="T11" s="59">
        <f>'[1]KIB A'!T83</f>
        <v>0</v>
      </c>
      <c r="U11" s="59">
        <f>'[1]KIB A'!U83</f>
        <v>0</v>
      </c>
      <c r="V11" s="59">
        <f>'[1]KIB A'!V83</f>
        <v>0</v>
      </c>
      <c r="W11" s="59">
        <f t="shared" ref="W11:W20" si="0">SUM(P11:V11)</f>
        <v>14776850041</v>
      </c>
      <c r="X11" s="59">
        <f>E11+O11-W11</f>
        <v>549379429404</v>
      </c>
      <c r="Y11" s="60"/>
      <c r="Z11" s="61">
        <v>547886329404</v>
      </c>
      <c r="AA11" s="62">
        <f>E11+F11+G11+H11+I11+J11+K11+L11+M11+N11-P11-Q11-R11-S11-T11-U11-V11</f>
        <v>549379429404</v>
      </c>
      <c r="AB11" s="62">
        <f>X11-AA11</f>
        <v>0</v>
      </c>
      <c r="AC11" s="62">
        <f t="shared" ref="AC11:AC20" si="1">E11</f>
        <v>512865902990</v>
      </c>
      <c r="AD11" s="63">
        <f>AA11-AC11</f>
        <v>36513526414</v>
      </c>
      <c r="AE11" s="63">
        <f t="shared" ref="AE11:AE20" si="2">O11-W11</f>
        <v>36513526414</v>
      </c>
      <c r="AF11" s="63">
        <f>AD11-AE11</f>
        <v>0</v>
      </c>
      <c r="AG11" s="64">
        <f>AA11-AC11</f>
        <v>36513526414</v>
      </c>
    </row>
    <row r="12" spans="1:33" s="65" customFormat="1">
      <c r="A12" s="66">
        <v>2</v>
      </c>
      <c r="B12" s="66">
        <v>2</v>
      </c>
      <c r="C12" s="66" t="s">
        <v>36</v>
      </c>
      <c r="D12" s="67" t="s">
        <v>37</v>
      </c>
      <c r="E12" s="68">
        <f>'[1]KIB B'!C84</f>
        <v>266759074237</v>
      </c>
      <c r="F12" s="68">
        <f>'[1]KIB B'!F84</f>
        <v>57891366130</v>
      </c>
      <c r="G12" s="68">
        <f>'[1]KIB B'!G84</f>
        <v>284777755.9754498</v>
      </c>
      <c r="H12" s="68">
        <f>'[1]KIB B'!H84</f>
        <v>7841041694</v>
      </c>
      <c r="I12" s="68">
        <f>'[1]KIB B'!I84</f>
        <v>260881349.02000001</v>
      </c>
      <c r="J12" s="68">
        <f>'[1]KIB B'!J84</f>
        <v>846724087.00099993</v>
      </c>
      <c r="K12" s="68">
        <f>'[1]KIB B'!K84</f>
        <v>2665210569</v>
      </c>
      <c r="L12" s="68">
        <f>'[1]KIB B'!L84</f>
        <v>3542699504</v>
      </c>
      <c r="M12" s="68">
        <f>'[1]KIB B'!M84</f>
        <v>1448616543</v>
      </c>
      <c r="N12" s="68">
        <f>'[1]KIB B'!N84</f>
        <v>2237764507</v>
      </c>
      <c r="O12" s="59">
        <f t="shared" ref="O12:O20" si="3">SUM(F12:N12)</f>
        <v>77019082138.996445</v>
      </c>
      <c r="P12" s="68">
        <f>'[1]KIB B'!P84</f>
        <v>155545706</v>
      </c>
      <c r="Q12" s="68">
        <f>'[1]KIB B'!Q84</f>
        <v>37529500</v>
      </c>
      <c r="R12" s="68">
        <f>'[1]KIB B'!R84</f>
        <v>827490800</v>
      </c>
      <c r="S12" s="68">
        <f>'[1]KIB B'!S84</f>
        <v>3542699504</v>
      </c>
      <c r="T12" s="68">
        <f>'[1]KIB B'!T84</f>
        <v>1079527519</v>
      </c>
      <c r="U12" s="68">
        <f>'[1]KIB B'!U84</f>
        <v>1636951312</v>
      </c>
      <c r="V12" s="68">
        <f>'[1]KIB B'!V84</f>
        <v>350056150</v>
      </c>
      <c r="W12" s="59">
        <f t="shared" si="0"/>
        <v>7629800491</v>
      </c>
      <c r="X12" s="59">
        <f t="shared" ref="X12:X20" si="4">E12+O12-W12</f>
        <v>336148355884.99646</v>
      </c>
      <c r="Y12" s="60"/>
      <c r="Z12" s="69"/>
      <c r="AA12" s="62">
        <f t="shared" ref="AA12:AA20" si="5">E12+F12+G12+H12+I12+J12+K12+L12+M12+N12-P12-Q12-R12-S12-T12-U12-V12</f>
        <v>336148355884.99646</v>
      </c>
      <c r="AB12" s="62">
        <f t="shared" ref="AB12:AB20" si="6">X12-AA12</f>
        <v>0</v>
      </c>
      <c r="AC12" s="62">
        <f t="shared" si="1"/>
        <v>266759074237</v>
      </c>
      <c r="AD12" s="63">
        <f t="shared" ref="AD12:AD20" si="7">AA12-AC12</f>
        <v>69389281647.99646</v>
      </c>
      <c r="AE12" s="63">
        <f t="shared" si="2"/>
        <v>69389281647.996445</v>
      </c>
      <c r="AF12" s="63">
        <f t="shared" ref="AF12:AF20" si="8">AD12-AE12</f>
        <v>0</v>
      </c>
      <c r="AG12" s="64">
        <f t="shared" ref="AG12:AG20" si="9">AA12-AC12</f>
        <v>69389281647.99646</v>
      </c>
    </row>
    <row r="13" spans="1:33" s="65" customFormat="1">
      <c r="A13" s="66">
        <v>3</v>
      </c>
      <c r="B13" s="66">
        <v>3</v>
      </c>
      <c r="C13" s="66" t="s">
        <v>38</v>
      </c>
      <c r="D13" s="67" t="s">
        <v>39</v>
      </c>
      <c r="E13" s="68">
        <f>'[1]KIB C'!C85</f>
        <v>745138735795</v>
      </c>
      <c r="F13" s="68">
        <f>'[1]KIB C'!F85</f>
        <v>133519996115</v>
      </c>
      <c r="G13" s="68">
        <f>'[1]KIB C'!G85</f>
        <v>1355427124</v>
      </c>
      <c r="H13" s="68">
        <f>'[1]KIB C'!H85</f>
        <v>922566371</v>
      </c>
      <c r="I13" s="68">
        <f>'[1]KIB C'!I85</f>
        <v>4402402312</v>
      </c>
      <c r="J13" s="68">
        <f>'[1]KIB C'!J85</f>
        <v>2714610397</v>
      </c>
      <c r="K13" s="68">
        <f>'[1]KIB C'!K85</f>
        <v>5962665060</v>
      </c>
      <c r="L13" s="68">
        <f>'[1]KIB C'!L85</f>
        <v>14833106229</v>
      </c>
      <c r="M13" s="68">
        <f>'[1]KIB C'!M85</f>
        <v>48037757542</v>
      </c>
      <c r="N13" s="68">
        <f>'[1]KIB C'!N85</f>
        <v>58314480</v>
      </c>
      <c r="O13" s="59">
        <f t="shared" si="3"/>
        <v>211806845630</v>
      </c>
      <c r="P13" s="68">
        <f>'[1]KIB C'!P85</f>
        <v>830084265</v>
      </c>
      <c r="Q13" s="68">
        <f>'[1]KIB C'!Q85</f>
        <v>990672200</v>
      </c>
      <c r="R13" s="68">
        <f>'[1]KIB C'!R85</f>
        <v>9880181579</v>
      </c>
      <c r="S13" s="68">
        <f>'[1]KIB C'!S85</f>
        <v>4531756129</v>
      </c>
      <c r="T13" s="68">
        <f>'[1]KIB C'!T85</f>
        <v>4540541296</v>
      </c>
      <c r="U13" s="68">
        <f>'[1]KIB C'!U85</f>
        <v>0</v>
      </c>
      <c r="V13" s="68">
        <f>'[1]KIB C'!V85</f>
        <v>7330589658</v>
      </c>
      <c r="W13" s="59">
        <f t="shared" si="0"/>
        <v>28103825127</v>
      </c>
      <c r="X13" s="59">
        <f t="shared" si="4"/>
        <v>928841756298</v>
      </c>
      <c r="Y13" s="60"/>
      <c r="Z13" s="61"/>
      <c r="AA13" s="62">
        <f t="shared" si="5"/>
        <v>928841756298</v>
      </c>
      <c r="AB13" s="62">
        <f t="shared" si="6"/>
        <v>0</v>
      </c>
      <c r="AC13" s="62">
        <f t="shared" si="1"/>
        <v>745138735795</v>
      </c>
      <c r="AD13" s="63">
        <f t="shared" si="7"/>
        <v>183703020503</v>
      </c>
      <c r="AE13" s="63">
        <f t="shared" si="2"/>
        <v>183703020503</v>
      </c>
      <c r="AF13" s="63">
        <f t="shared" si="8"/>
        <v>0</v>
      </c>
      <c r="AG13" s="64">
        <f t="shared" si="9"/>
        <v>183703020503</v>
      </c>
    </row>
    <row r="14" spans="1:33" s="65" customFormat="1">
      <c r="A14" s="66">
        <v>4</v>
      </c>
      <c r="B14" s="66">
        <v>4</v>
      </c>
      <c r="C14" s="66" t="s">
        <v>40</v>
      </c>
      <c r="D14" s="67" t="s">
        <v>41</v>
      </c>
      <c r="E14" s="68">
        <f>'[1]KIB D'!C85</f>
        <v>1048693364956</v>
      </c>
      <c r="F14" s="68">
        <f>'[1]KIB D'!F85</f>
        <v>71783619933.99707</v>
      </c>
      <c r="G14" s="68">
        <f>'[1]KIB D'!G85</f>
        <v>1313021950</v>
      </c>
      <c r="H14" s="68">
        <f>'[1]KIB D'!H85</f>
        <v>27947035</v>
      </c>
      <c r="I14" s="68">
        <f>'[1]KIB D'!I85</f>
        <v>15000000</v>
      </c>
      <c r="J14" s="68">
        <f>'[1]KIB D'!J85</f>
        <v>679469760</v>
      </c>
      <c r="K14" s="68">
        <f>'[1]KIB D'!K85</f>
        <v>268200371121</v>
      </c>
      <c r="L14" s="68">
        <f>'[1]KIB D'!L85</f>
        <v>1910100</v>
      </c>
      <c r="M14" s="68">
        <f>'[1]KIB D'!M85</f>
        <v>994699905</v>
      </c>
      <c r="N14" s="68">
        <f>'[1]KIB D'!N85</f>
        <v>2440000</v>
      </c>
      <c r="O14" s="59">
        <f t="shared" si="3"/>
        <v>343018479804.99707</v>
      </c>
      <c r="P14" s="68">
        <f>'[1]KIB D'!P85</f>
        <v>7030000</v>
      </c>
      <c r="Q14" s="68">
        <f>'[1]KIB D'!Q85</f>
        <v>126358000</v>
      </c>
      <c r="R14" s="68">
        <f>'[1]KIB D'!R85</f>
        <v>428351284</v>
      </c>
      <c r="S14" s="68">
        <f>'[1]KIB D'!S85</f>
        <v>1910100</v>
      </c>
      <c r="T14" s="68">
        <f>'[1]KIB D'!T85</f>
        <v>1752080151</v>
      </c>
      <c r="U14" s="68">
        <f>'[1]KIB D'!U85</f>
        <v>1168717899.9970727</v>
      </c>
      <c r="V14" s="68">
        <f>'[1]KIB D'!V85</f>
        <v>762816488</v>
      </c>
      <c r="W14" s="59">
        <f t="shared" si="0"/>
        <v>4247263922.9970727</v>
      </c>
      <c r="X14" s="59">
        <f t="shared" si="4"/>
        <v>1387464580838</v>
      </c>
      <c r="Y14" s="60"/>
      <c r="Z14" s="61"/>
      <c r="AA14" s="62">
        <f t="shared" si="5"/>
        <v>1387464580838</v>
      </c>
      <c r="AB14" s="62">
        <f t="shared" si="6"/>
        <v>0</v>
      </c>
      <c r="AC14" s="62">
        <f t="shared" si="1"/>
        <v>1048693364956</v>
      </c>
      <c r="AD14" s="63">
        <f t="shared" si="7"/>
        <v>338771215882</v>
      </c>
      <c r="AE14" s="63">
        <f t="shared" si="2"/>
        <v>338771215882</v>
      </c>
      <c r="AF14" s="63">
        <f t="shared" si="8"/>
        <v>0</v>
      </c>
      <c r="AG14" s="64">
        <f t="shared" si="9"/>
        <v>338771215882</v>
      </c>
    </row>
    <row r="15" spans="1:33" s="65" customFormat="1">
      <c r="A15" s="66">
        <v>5</v>
      </c>
      <c r="B15" s="66">
        <v>5</v>
      </c>
      <c r="C15" s="66" t="s">
        <v>42</v>
      </c>
      <c r="D15" s="67" t="s">
        <v>43</v>
      </c>
      <c r="E15" s="68">
        <f>'[1]KIB E'!C85</f>
        <v>50916710485.099998</v>
      </c>
      <c r="F15" s="68">
        <f>'[1]KIB E'!F85</f>
        <v>510797776</v>
      </c>
      <c r="G15" s="68">
        <f>'[1]KIB E'!G85</f>
        <v>9571044.0000000019</v>
      </c>
      <c r="H15" s="68">
        <f>'[1]KIB E'!H85</f>
        <v>2060103090</v>
      </c>
      <c r="I15" s="68">
        <f>'[1]KIB E'!I85</f>
        <v>15000000</v>
      </c>
      <c r="J15" s="68">
        <f>'[1]KIB E'!J85</f>
        <v>116611995</v>
      </c>
      <c r="K15" s="68">
        <f>'[1]KIB E'!K85</f>
        <v>5232417397</v>
      </c>
      <c r="L15" s="68">
        <f>'[1]KIB E'!L85</f>
        <v>0</v>
      </c>
      <c r="M15" s="68">
        <f>'[1]KIB E'!M85</f>
        <v>73095935</v>
      </c>
      <c r="N15" s="68">
        <f>'[1]KIB E'!N85</f>
        <v>7555090</v>
      </c>
      <c r="O15" s="59">
        <f t="shared" si="3"/>
        <v>8025152327</v>
      </c>
      <c r="P15" s="68">
        <f>'[1]KIB E'!P85</f>
        <v>283644227</v>
      </c>
      <c r="Q15" s="68">
        <f>'[1]KIB E'!Q85</f>
        <v>18402155</v>
      </c>
      <c r="R15" s="68">
        <f>'[1]KIB E'!R85</f>
        <v>1337036425</v>
      </c>
      <c r="S15" s="68">
        <f>'[1]KIB E'!S85</f>
        <v>0</v>
      </c>
      <c r="T15" s="68">
        <f>'[1]KIB E'!T85</f>
        <v>95509737</v>
      </c>
      <c r="U15" s="68">
        <f>'[1]KIB E'!U85</f>
        <v>0</v>
      </c>
      <c r="V15" s="68">
        <f>'[1]KIB E'!V85</f>
        <v>4869862.29</v>
      </c>
      <c r="W15" s="59">
        <f t="shared" si="0"/>
        <v>1739462406.29</v>
      </c>
      <c r="X15" s="59">
        <f t="shared" si="4"/>
        <v>57202400405.809998</v>
      </c>
      <c r="Y15" s="60"/>
      <c r="Z15" s="70"/>
      <c r="AA15" s="62">
        <f t="shared" si="5"/>
        <v>57202400405.809998</v>
      </c>
      <c r="AB15" s="62">
        <f t="shared" si="6"/>
        <v>0</v>
      </c>
      <c r="AC15" s="62">
        <f t="shared" si="1"/>
        <v>50916710485.099998</v>
      </c>
      <c r="AD15" s="63">
        <f t="shared" si="7"/>
        <v>6285689920.7099991</v>
      </c>
      <c r="AE15" s="63">
        <f t="shared" si="2"/>
        <v>6285689920.71</v>
      </c>
      <c r="AF15" s="63">
        <f t="shared" si="8"/>
        <v>0</v>
      </c>
      <c r="AG15" s="64">
        <f t="shared" si="9"/>
        <v>6285689920.7099991</v>
      </c>
    </row>
    <row r="16" spans="1:33" s="65" customFormat="1">
      <c r="A16" s="71">
        <v>6</v>
      </c>
      <c r="B16" s="71">
        <v>6</v>
      </c>
      <c r="C16" s="71" t="s">
        <v>44</v>
      </c>
      <c r="D16" s="72" t="s">
        <v>45</v>
      </c>
      <c r="E16" s="73">
        <f>'[1]KIB F'!C85</f>
        <v>47095660161</v>
      </c>
      <c r="F16" s="73">
        <f>'[1]KIB F'!F85</f>
        <v>42782123175</v>
      </c>
      <c r="G16" s="73">
        <f>'[1]KIB F'!G85</f>
        <v>750763260</v>
      </c>
      <c r="H16" s="73">
        <f>'[1]KIB F'!H85</f>
        <v>0</v>
      </c>
      <c r="I16" s="73">
        <f>'[1]KIB F'!I85</f>
        <v>208191377</v>
      </c>
      <c r="J16" s="73">
        <f>'[1]KIB F'!J85</f>
        <v>0</v>
      </c>
      <c r="K16" s="73">
        <f>'[1]KIB F'!K85</f>
        <v>0</v>
      </c>
      <c r="L16" s="73">
        <f>'[1]KIB F'!L85</f>
        <v>0</v>
      </c>
      <c r="M16" s="73">
        <f>'[1]KIB F'!M85</f>
        <v>78853900</v>
      </c>
      <c r="N16" s="73">
        <f>'[1]KIB F'!N85</f>
        <v>0</v>
      </c>
      <c r="O16" s="74">
        <f t="shared" si="3"/>
        <v>43819931712</v>
      </c>
      <c r="P16" s="73">
        <f>'[1]KIB F'!P85</f>
        <v>0</v>
      </c>
      <c r="Q16" s="73">
        <f>'[1]KIB F'!Q85</f>
        <v>0</v>
      </c>
      <c r="R16" s="73">
        <f>'[1]KIB F'!R85</f>
        <v>0</v>
      </c>
      <c r="S16" s="73">
        <f>'[1]KIB F'!S85</f>
        <v>0</v>
      </c>
      <c r="T16" s="73">
        <f>'[1]KIB F'!T85</f>
        <v>45072543492</v>
      </c>
      <c r="U16" s="73">
        <f>'[1]KIB F'!U85</f>
        <v>0</v>
      </c>
      <c r="V16" s="73">
        <f>'[1]KIB F'!V85</f>
        <v>0</v>
      </c>
      <c r="W16" s="74">
        <f t="shared" si="0"/>
        <v>45072543492</v>
      </c>
      <c r="X16" s="59">
        <f t="shared" si="4"/>
        <v>45843048381</v>
      </c>
      <c r="Y16" s="75"/>
      <c r="Z16" s="76"/>
      <c r="AA16" s="62">
        <f t="shared" si="5"/>
        <v>45843048381</v>
      </c>
      <c r="AB16" s="62">
        <f t="shared" si="6"/>
        <v>0</v>
      </c>
      <c r="AC16" s="62">
        <f t="shared" si="1"/>
        <v>47095660161</v>
      </c>
      <c r="AD16" s="63">
        <f t="shared" si="7"/>
        <v>-1252611780</v>
      </c>
      <c r="AE16" s="63">
        <f t="shared" si="2"/>
        <v>-1252611780</v>
      </c>
      <c r="AF16" s="63">
        <f t="shared" si="8"/>
        <v>0</v>
      </c>
      <c r="AG16" s="64">
        <f t="shared" si="9"/>
        <v>-1252611780</v>
      </c>
    </row>
    <row r="17" spans="1:33" s="65" customFormat="1">
      <c r="A17" s="77"/>
      <c r="B17" s="77"/>
      <c r="C17" s="77"/>
      <c r="D17" s="78" t="s">
        <v>22</v>
      </c>
      <c r="E17" s="79">
        <f>SUM(E11:E16)</f>
        <v>2671469448624.1001</v>
      </c>
      <c r="F17" s="79">
        <f>SUM(F11:F16)</f>
        <v>315812080929.99707</v>
      </c>
      <c r="G17" s="79">
        <f t="shared" ref="G17:N17" si="10">SUM(G11:G16)</f>
        <v>3997924428.9754496</v>
      </c>
      <c r="H17" s="79">
        <f t="shared" si="10"/>
        <v>10851658190</v>
      </c>
      <c r="I17" s="79">
        <f t="shared" si="10"/>
        <v>4901475038.0200005</v>
      </c>
      <c r="J17" s="79">
        <f t="shared" si="10"/>
        <v>4364166239.0009995</v>
      </c>
      <c r="K17" s="79">
        <f t="shared" si="10"/>
        <v>317551408207</v>
      </c>
      <c r="L17" s="79">
        <f t="shared" si="10"/>
        <v>24537057133</v>
      </c>
      <c r="M17" s="79">
        <f t="shared" si="10"/>
        <v>50633023825</v>
      </c>
      <c r="N17" s="79">
        <f t="shared" si="10"/>
        <v>2331074077</v>
      </c>
      <c r="O17" s="79">
        <f t="shared" si="3"/>
        <v>734979868067.99353</v>
      </c>
      <c r="P17" s="79">
        <f t="shared" ref="P17:V17" si="11">SUM(P11:P16)</f>
        <v>1276314198</v>
      </c>
      <c r="Q17" s="79">
        <f t="shared" si="11"/>
        <v>2565687855</v>
      </c>
      <c r="R17" s="79">
        <f t="shared" si="11"/>
        <v>19697832829</v>
      </c>
      <c r="S17" s="79">
        <f t="shared" si="11"/>
        <v>14235707033</v>
      </c>
      <c r="T17" s="79">
        <f t="shared" si="11"/>
        <v>52540202195</v>
      </c>
      <c r="U17" s="79">
        <f t="shared" si="11"/>
        <v>2805669211.9970727</v>
      </c>
      <c r="V17" s="79">
        <f t="shared" si="11"/>
        <v>8448332158.29</v>
      </c>
      <c r="W17" s="79">
        <f t="shared" si="0"/>
        <v>101569745480.28706</v>
      </c>
      <c r="X17" s="80">
        <f t="shared" si="4"/>
        <v>3304879571211.8066</v>
      </c>
      <c r="Y17" s="81"/>
      <c r="Z17" s="61">
        <v>3295140921211.8101</v>
      </c>
      <c r="AA17" s="62">
        <f t="shared" si="5"/>
        <v>3304879571211.8066</v>
      </c>
      <c r="AB17" s="62"/>
      <c r="AC17" s="62">
        <f t="shared" si="1"/>
        <v>2671469448624.1001</v>
      </c>
      <c r="AD17" s="63"/>
      <c r="AE17" s="63"/>
      <c r="AF17" s="63"/>
      <c r="AG17" s="64">
        <f t="shared" si="9"/>
        <v>633410122587.70654</v>
      </c>
    </row>
    <row r="18" spans="1:33" s="89" customFormat="1">
      <c r="A18" s="82">
        <v>7</v>
      </c>
      <c r="B18" s="83"/>
      <c r="C18" s="83"/>
      <c r="D18" s="84" t="s">
        <v>46</v>
      </c>
      <c r="E18" s="85">
        <f>'[1]Aset Lainnya'!C85</f>
        <v>73163026970</v>
      </c>
      <c r="F18" s="85">
        <f>'[1]Aset Lainnya'!F85</f>
        <v>516107000</v>
      </c>
      <c r="G18" s="85">
        <f>'[1]Aset Lainnya'!G85</f>
        <v>12381750</v>
      </c>
      <c r="H18" s="85">
        <f>'[1]Aset Lainnya'!H85</f>
        <v>3595000</v>
      </c>
      <c r="I18" s="85">
        <f>'[1]Aset Lainnya'!I85</f>
        <v>3079009575</v>
      </c>
      <c r="J18" s="85">
        <f>'[1]Aset Lainnya'!J85</f>
        <v>0</v>
      </c>
      <c r="K18" s="85">
        <f>'[1]Aset Lainnya'!K85</f>
        <v>2128464623</v>
      </c>
      <c r="L18" s="85">
        <f>'[1]Aset Lainnya'!L85</f>
        <v>0</v>
      </c>
      <c r="M18" s="85">
        <f>'[1]Aset Lainnya'!M85</f>
        <v>2796239604</v>
      </c>
      <c r="N18" s="85">
        <f>'[1]Aset Lainnya'!N85</f>
        <v>94568</v>
      </c>
      <c r="O18" s="86">
        <f t="shared" si="3"/>
        <v>8535892120</v>
      </c>
      <c r="P18" s="85">
        <f>'[1]Aset Lainnya'!P85</f>
        <v>22964605</v>
      </c>
      <c r="Q18" s="85">
        <f>'[1]Aset Lainnya'!Q85</f>
        <v>1454040777</v>
      </c>
      <c r="R18" s="85">
        <f>'[1]Aset Lainnya'!R85</f>
        <v>988129550</v>
      </c>
      <c r="S18" s="85">
        <f>'[1]Aset Lainnya'!S85</f>
        <v>10301350100</v>
      </c>
      <c r="T18" s="85">
        <f>'[1]Aset Lainnya'!T85</f>
        <v>1286499733</v>
      </c>
      <c r="U18" s="85">
        <f>'[1]Aset Lainnya'!U85</f>
        <v>0</v>
      </c>
      <c r="V18" s="85">
        <f>'[1]Aset Lainnya'!V85</f>
        <v>137905000</v>
      </c>
      <c r="W18" s="86">
        <f t="shared" si="0"/>
        <v>14190889765</v>
      </c>
      <c r="X18" s="59">
        <f t="shared" si="4"/>
        <v>67508029325</v>
      </c>
      <c r="Y18" s="87"/>
      <c r="Z18" s="88"/>
      <c r="AA18" s="62">
        <f t="shared" si="5"/>
        <v>67508029325</v>
      </c>
      <c r="AB18" s="62">
        <f t="shared" si="6"/>
        <v>0</v>
      </c>
      <c r="AC18" s="62">
        <f t="shared" si="1"/>
        <v>73163026970</v>
      </c>
      <c r="AD18" s="63">
        <f t="shared" si="7"/>
        <v>-5654997645</v>
      </c>
      <c r="AE18" s="63">
        <f t="shared" si="2"/>
        <v>-5654997645</v>
      </c>
      <c r="AF18" s="63">
        <f t="shared" si="8"/>
        <v>0</v>
      </c>
      <c r="AG18" s="64">
        <f t="shared" si="9"/>
        <v>-5654997645</v>
      </c>
    </row>
    <row r="19" spans="1:33" s="89" customFormat="1">
      <c r="A19" s="66">
        <v>8</v>
      </c>
      <c r="B19" s="83"/>
      <c r="C19" s="83"/>
      <c r="D19" s="84" t="s">
        <v>47</v>
      </c>
      <c r="E19" s="85">
        <f>[1]ekstraKtbl!C85</f>
        <v>26770971723</v>
      </c>
      <c r="F19" s="85">
        <f>[1]ekstraKtbl!F85</f>
        <v>0</v>
      </c>
      <c r="G19" s="85">
        <f>[1]ekstraKtbl!G85</f>
        <v>0</v>
      </c>
      <c r="H19" s="85">
        <f>[1]ekstraKtbl!H85</f>
        <v>1319343315</v>
      </c>
      <c r="I19" s="85">
        <f>[1]ekstraKtbl!I85</f>
        <v>30986689</v>
      </c>
      <c r="J19" s="85">
        <f>[1]ekstraKtbl!J85</f>
        <v>7915000</v>
      </c>
      <c r="K19" s="85">
        <f>[1]ekstraKtbl!K85</f>
        <v>1643065911</v>
      </c>
      <c r="L19" s="85">
        <f>[1]ekstraKtbl!L85</f>
        <v>0</v>
      </c>
      <c r="M19" s="85">
        <f>[1]ekstraKtbl!M85</f>
        <v>399985499</v>
      </c>
      <c r="N19" s="85">
        <f>[1]ekstraKtbl!N85</f>
        <v>28282060</v>
      </c>
      <c r="O19" s="59">
        <f t="shared" si="3"/>
        <v>3429578474</v>
      </c>
      <c r="P19" s="85">
        <f>[1]ekstraKtbl!P85</f>
        <v>60268555</v>
      </c>
      <c r="Q19" s="85">
        <f>[1]ekstraKtbl!Q85</f>
        <v>63825000</v>
      </c>
      <c r="R19" s="85">
        <f>[1]ekstraKtbl!R85</f>
        <v>48496500</v>
      </c>
      <c r="S19" s="85">
        <f>[1]ekstraKtbl!S85</f>
        <v>0</v>
      </c>
      <c r="T19" s="85">
        <f>[1]ekstraKtbl!T85</f>
        <v>2547000</v>
      </c>
      <c r="U19" s="85">
        <f>[1]ekstraKtbl!U85</f>
        <v>14343950</v>
      </c>
      <c r="V19" s="85">
        <f>[1]ekstraKtbl!V85</f>
        <v>18585950</v>
      </c>
      <c r="W19" s="59">
        <f t="shared" si="0"/>
        <v>208066955</v>
      </c>
      <c r="X19" s="59">
        <f t="shared" si="4"/>
        <v>29992483242</v>
      </c>
      <c r="Y19" s="90"/>
      <c r="Z19" s="91"/>
      <c r="AA19" s="62">
        <f t="shared" si="5"/>
        <v>29992483242</v>
      </c>
      <c r="AB19" s="62">
        <f>X19-AA19</f>
        <v>0</v>
      </c>
      <c r="AC19" s="62">
        <f t="shared" si="1"/>
        <v>26770971723</v>
      </c>
      <c r="AD19" s="63">
        <f>AA19-AC19</f>
        <v>3221511519</v>
      </c>
      <c r="AE19" s="63">
        <f t="shared" si="2"/>
        <v>3221511519</v>
      </c>
      <c r="AF19" s="63">
        <f>AD19-AE19</f>
        <v>0</v>
      </c>
      <c r="AG19" s="64">
        <f t="shared" si="9"/>
        <v>3221511519</v>
      </c>
    </row>
    <row r="20" spans="1:33" s="96" customFormat="1">
      <c r="A20" s="92"/>
      <c r="B20" s="92"/>
      <c r="C20" s="92"/>
      <c r="D20" s="93" t="s">
        <v>22</v>
      </c>
      <c r="E20" s="94">
        <f>E17+E18+E19</f>
        <v>2771403447317.1001</v>
      </c>
      <c r="F20" s="94">
        <f t="shared" ref="F20:V20" si="12">F17+F18+F19</f>
        <v>316328187929.99707</v>
      </c>
      <c r="G20" s="94">
        <f t="shared" si="12"/>
        <v>4010306178.9754496</v>
      </c>
      <c r="H20" s="94">
        <f t="shared" si="12"/>
        <v>12174596505</v>
      </c>
      <c r="I20" s="94">
        <f t="shared" si="12"/>
        <v>8011471302.0200005</v>
      </c>
      <c r="J20" s="94">
        <f t="shared" si="12"/>
        <v>4372081239.0009995</v>
      </c>
      <c r="K20" s="94">
        <f t="shared" si="12"/>
        <v>321322938741</v>
      </c>
      <c r="L20" s="94">
        <f t="shared" si="12"/>
        <v>24537057133</v>
      </c>
      <c r="M20" s="94">
        <f t="shared" si="12"/>
        <v>53829248928</v>
      </c>
      <c r="N20" s="94">
        <f t="shared" si="12"/>
        <v>2359450705</v>
      </c>
      <c r="O20" s="95">
        <f t="shared" si="3"/>
        <v>746945338661.99353</v>
      </c>
      <c r="P20" s="94">
        <f t="shared" si="12"/>
        <v>1359547358</v>
      </c>
      <c r="Q20" s="94">
        <f t="shared" si="12"/>
        <v>4083553632</v>
      </c>
      <c r="R20" s="94">
        <f t="shared" si="12"/>
        <v>20734458879</v>
      </c>
      <c r="S20" s="94">
        <f t="shared" si="12"/>
        <v>24537057133</v>
      </c>
      <c r="T20" s="94">
        <f t="shared" si="12"/>
        <v>53829248928</v>
      </c>
      <c r="U20" s="94">
        <f t="shared" si="12"/>
        <v>2820013161.9970727</v>
      </c>
      <c r="V20" s="94">
        <f t="shared" si="12"/>
        <v>8604823108.2900009</v>
      </c>
      <c r="W20" s="95">
        <f t="shared" si="0"/>
        <v>115968702200.28708</v>
      </c>
      <c r="X20" s="95">
        <f t="shared" si="4"/>
        <v>3402380083778.8066</v>
      </c>
      <c r="Y20" s="94">
        <f t="shared" ref="Y20" si="13">SUM(Y11:Y19)</f>
        <v>0</v>
      </c>
      <c r="AA20" s="62">
        <f t="shared" si="5"/>
        <v>3402380083778.8066</v>
      </c>
      <c r="AB20" s="62">
        <f t="shared" si="6"/>
        <v>0</v>
      </c>
      <c r="AC20" s="62">
        <f t="shared" si="1"/>
        <v>2771403447317.1001</v>
      </c>
      <c r="AD20" s="63">
        <f t="shared" si="7"/>
        <v>630976636461.70654</v>
      </c>
      <c r="AE20" s="63">
        <f t="shared" si="2"/>
        <v>630976636461.70642</v>
      </c>
      <c r="AF20" s="63">
        <f t="shared" si="8"/>
        <v>0</v>
      </c>
      <c r="AG20" s="64">
        <f t="shared" si="9"/>
        <v>630976636461.70654</v>
      </c>
    </row>
    <row r="21" spans="1:33">
      <c r="A21" s="6"/>
      <c r="B21" s="6"/>
      <c r="C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33" s="98" customFormat="1">
      <c r="B22" s="99"/>
      <c r="D22" s="99"/>
      <c r="E22" s="100"/>
      <c r="F22" s="101"/>
      <c r="G22" s="101"/>
      <c r="H22" s="101"/>
      <c r="I22" s="101"/>
      <c r="J22" s="101"/>
      <c r="K22" s="101"/>
      <c r="L22" s="101"/>
      <c r="M22" s="101"/>
      <c r="N22" s="101"/>
      <c r="O22" s="102"/>
      <c r="P22" s="102"/>
      <c r="Q22" s="102"/>
      <c r="R22" s="102"/>
      <c r="S22" s="102"/>
      <c r="T22" s="102"/>
      <c r="U22" s="102"/>
      <c r="V22" s="102"/>
      <c r="W22" s="103"/>
      <c r="X22" s="102"/>
      <c r="Y22" s="102"/>
    </row>
    <row r="23" spans="1:33" s="98" customFormat="1">
      <c r="A23" s="104"/>
      <c r="B23" s="104"/>
      <c r="C23" s="104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2"/>
      <c r="Y23" s="102"/>
    </row>
    <row r="24" spans="1:33" s="98" customFormat="1">
      <c r="A24" s="104"/>
      <c r="B24" s="104"/>
      <c r="C24" s="104"/>
      <c r="E24" s="106"/>
      <c r="F24" s="106">
        <f>F11+G11</f>
        <v>9608541095</v>
      </c>
      <c r="G24" s="106">
        <f>F12+G12</f>
        <v>58176143885.975449</v>
      </c>
      <c r="H24" s="106">
        <v>16396939116</v>
      </c>
      <c r="I24" s="107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9"/>
      <c r="X24" s="102"/>
      <c r="Y24" s="108"/>
    </row>
    <row r="25" spans="1:33" s="98" customFormat="1">
      <c r="E25" s="105"/>
      <c r="F25" s="102">
        <v>9608541095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 t="s">
        <v>48</v>
      </c>
      <c r="S25" s="102"/>
      <c r="T25" s="102"/>
      <c r="U25" s="102"/>
      <c r="V25" s="102"/>
      <c r="W25" s="102"/>
      <c r="X25" s="102"/>
      <c r="Y25" s="102"/>
      <c r="Z25" s="109"/>
    </row>
    <row r="26" spans="1:33" s="98" customFormat="1">
      <c r="E26" s="105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 t="s">
        <v>49</v>
      </c>
      <c r="S26" s="102"/>
      <c r="T26" s="102"/>
      <c r="U26" s="102"/>
      <c r="V26" s="102"/>
      <c r="W26" s="102"/>
      <c r="X26" s="102"/>
      <c r="Y26" s="102"/>
      <c r="Z26" s="9"/>
    </row>
    <row r="27" spans="1:33" s="98" customFormat="1">
      <c r="E27" s="105"/>
      <c r="F27" s="102"/>
      <c r="G27" s="102">
        <f>F13+G13</f>
        <v>134875423239</v>
      </c>
      <c r="H27" s="102"/>
      <c r="I27" s="102"/>
      <c r="J27" s="110"/>
      <c r="K27" s="110"/>
      <c r="L27" s="110"/>
      <c r="M27" s="110"/>
      <c r="N27" s="110"/>
      <c r="O27" s="110"/>
      <c r="P27" s="110"/>
      <c r="Q27" s="110"/>
      <c r="R27" s="102" t="s">
        <v>50</v>
      </c>
      <c r="S27" s="102"/>
      <c r="T27" s="102"/>
      <c r="U27" s="102"/>
      <c r="V27" s="102"/>
      <c r="W27" s="102"/>
      <c r="X27" s="102"/>
      <c r="Y27" s="102"/>
    </row>
    <row r="28" spans="1:33" s="98" customFormat="1">
      <c r="E28" s="102"/>
      <c r="F28" s="102">
        <f>F14+G14</f>
        <v>73096641883.99707</v>
      </c>
      <c r="G28" s="102"/>
      <c r="H28" s="102"/>
      <c r="I28" s="102"/>
      <c r="J28" s="110"/>
      <c r="K28" s="110"/>
      <c r="L28" s="110"/>
      <c r="M28" s="110"/>
      <c r="N28" s="110"/>
      <c r="O28" s="110"/>
      <c r="P28" s="110"/>
      <c r="Q28" s="110"/>
      <c r="R28" s="102"/>
      <c r="S28" s="102"/>
      <c r="T28" s="102"/>
      <c r="U28" s="102"/>
      <c r="V28" s="102"/>
      <c r="W28" s="102"/>
      <c r="X28" s="102"/>
      <c r="Y28" s="102"/>
    </row>
    <row r="29" spans="1:33" s="98" customFormat="1">
      <c r="E29" s="102"/>
      <c r="F29" s="102">
        <f>F15+G15</f>
        <v>520368820</v>
      </c>
      <c r="G29" s="102"/>
      <c r="H29" s="102"/>
      <c r="I29" s="102"/>
      <c r="J29" s="110"/>
      <c r="K29" s="110"/>
      <c r="L29" s="110"/>
      <c r="M29" s="110"/>
      <c r="N29" s="110"/>
      <c r="O29" s="110"/>
      <c r="P29" s="110"/>
      <c r="Q29" s="110"/>
      <c r="R29" s="102"/>
      <c r="S29" s="102"/>
      <c r="T29" s="102"/>
      <c r="U29" s="102"/>
      <c r="V29" s="102"/>
      <c r="W29" s="102"/>
      <c r="X29" s="102"/>
      <c r="Y29" s="102"/>
    </row>
    <row r="30" spans="1:33" s="98" customFormat="1"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</row>
    <row r="31" spans="1:33" s="98" customFormat="1">
      <c r="E31" s="102"/>
      <c r="F31" s="102">
        <f>F16+G16</f>
        <v>43532886435</v>
      </c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11" t="s">
        <v>51</v>
      </c>
      <c r="S31" s="102"/>
      <c r="T31" s="102"/>
      <c r="U31" s="102"/>
      <c r="V31" s="102"/>
      <c r="W31" s="102"/>
      <c r="X31" s="102"/>
      <c r="Y31" s="102"/>
      <c r="Z31" s="112"/>
    </row>
    <row r="32" spans="1:33" s="113" customFormat="1"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02" t="s">
        <v>52</v>
      </c>
      <c r="S32" s="114"/>
      <c r="T32" s="114"/>
      <c r="U32" s="114"/>
      <c r="V32" s="114"/>
      <c r="W32" s="114"/>
      <c r="X32" s="114"/>
      <c r="Y32" s="114"/>
      <c r="AC32" s="115"/>
      <c r="AE32" s="115"/>
    </row>
    <row r="33" spans="1:34">
      <c r="E33" s="8" t="s">
        <v>53</v>
      </c>
      <c r="F33" s="8">
        <v>320338494109</v>
      </c>
    </row>
    <row r="35" spans="1:34" s="8" customFormat="1">
      <c r="A35" s="9"/>
      <c r="B35" s="9"/>
      <c r="C35" s="9"/>
      <c r="D35" s="116"/>
      <c r="E35" s="114" t="s">
        <v>54</v>
      </c>
      <c r="F35" s="8">
        <f>F17+G17</f>
        <v>319810005358.97253</v>
      </c>
      <c r="G35" s="114"/>
      <c r="H35" s="114"/>
      <c r="I35" s="114"/>
      <c r="J35" s="114"/>
      <c r="K35" s="114"/>
      <c r="L35" s="114"/>
      <c r="M35" s="114"/>
      <c r="N35" s="114"/>
      <c r="O35" s="114"/>
      <c r="R35" s="7" t="e">
        <f>D35-E35</f>
        <v>#VALUE!</v>
      </c>
      <c r="S35" s="7"/>
      <c r="T35" s="7"/>
      <c r="U35" s="7"/>
      <c r="V35" s="7"/>
      <c r="Z35" s="9"/>
      <c r="AA35" s="9"/>
      <c r="AB35" s="9"/>
      <c r="AC35" s="9"/>
      <c r="AD35" s="9"/>
      <c r="AE35" s="9"/>
      <c r="AF35" s="9"/>
      <c r="AG35" s="9"/>
      <c r="AH35" s="9"/>
    </row>
    <row r="36" spans="1:34" s="8" customFormat="1">
      <c r="A36" s="9"/>
      <c r="B36" s="9"/>
      <c r="C36" s="9"/>
      <c r="D36" s="97"/>
      <c r="E36" s="114" t="s">
        <v>55</v>
      </c>
      <c r="F36" s="114">
        <f>F18+G18</f>
        <v>528488750</v>
      </c>
      <c r="G36" s="114"/>
      <c r="H36" s="114"/>
      <c r="I36" s="114"/>
      <c r="O36" s="114"/>
      <c r="Z36" s="9"/>
      <c r="AA36" s="9"/>
      <c r="AB36" s="9"/>
      <c r="AC36" s="9"/>
      <c r="AD36" s="9"/>
      <c r="AE36" s="9"/>
      <c r="AF36" s="9"/>
      <c r="AG36" s="9"/>
      <c r="AH36" s="9"/>
    </row>
    <row r="37" spans="1:34" s="8" customFormat="1">
      <c r="A37" s="9"/>
      <c r="B37" s="9"/>
      <c r="C37" s="9"/>
      <c r="D37" s="97"/>
      <c r="E37" s="114"/>
      <c r="F37" s="114">
        <f>SUM(F35:F36)</f>
        <v>320338494108.97253</v>
      </c>
      <c r="G37" s="114"/>
      <c r="H37" s="114"/>
      <c r="I37" s="114"/>
      <c r="O37" s="114"/>
      <c r="Z37" s="9"/>
      <c r="AA37" s="9"/>
      <c r="AB37" s="9"/>
      <c r="AC37" s="9"/>
      <c r="AD37" s="9"/>
      <c r="AE37" s="9"/>
      <c r="AF37" s="9"/>
      <c r="AG37" s="9"/>
      <c r="AH37" s="9"/>
    </row>
    <row r="38" spans="1:34" s="8" customFormat="1">
      <c r="A38" s="9"/>
      <c r="B38" s="9"/>
      <c r="C38" s="9"/>
      <c r="D38" s="97"/>
      <c r="E38" s="114"/>
      <c r="F38" s="114"/>
      <c r="G38" s="114"/>
      <c r="H38" s="114"/>
      <c r="I38" s="114"/>
      <c r="O38" s="114"/>
      <c r="Z38" s="9"/>
      <c r="AA38" s="9"/>
      <c r="AB38" s="9"/>
      <c r="AC38" s="9"/>
      <c r="AD38" s="9"/>
      <c r="AE38" s="9"/>
      <c r="AF38" s="9"/>
      <c r="AG38" s="9"/>
      <c r="AH38" s="9"/>
    </row>
    <row r="39" spans="1:34" s="8" customFormat="1">
      <c r="A39" s="9"/>
      <c r="B39" s="9"/>
      <c r="C39" s="9"/>
      <c r="D39" s="97"/>
      <c r="E39" s="114"/>
      <c r="F39" s="117">
        <f>F37-F33</f>
        <v>-2.74658203125E-2</v>
      </c>
      <c r="G39" s="114"/>
      <c r="H39" s="114"/>
      <c r="I39" s="114"/>
      <c r="O39" s="114"/>
      <c r="Z39" s="9"/>
      <c r="AA39" s="9"/>
      <c r="AB39" s="9"/>
      <c r="AC39" s="9"/>
      <c r="AD39" s="9"/>
      <c r="AE39" s="9"/>
      <c r="AF39" s="9"/>
      <c r="AG39" s="9"/>
      <c r="AH39" s="9"/>
    </row>
    <row r="40" spans="1:34" s="8" customFormat="1">
      <c r="A40" s="9"/>
      <c r="B40" s="9"/>
      <c r="C40" s="9"/>
      <c r="D40" s="97"/>
      <c r="E40" s="114"/>
      <c r="F40" s="114" t="s">
        <v>56</v>
      </c>
      <c r="G40" s="114" t="s">
        <v>57</v>
      </c>
      <c r="H40" s="114" t="s">
        <v>58</v>
      </c>
      <c r="I40" s="114"/>
      <c r="O40" s="114"/>
      <c r="Z40" s="9"/>
      <c r="AA40" s="9"/>
      <c r="AB40" s="9"/>
      <c r="AC40" s="9"/>
      <c r="AD40" s="9"/>
      <c r="AE40" s="9"/>
      <c r="AF40" s="9"/>
      <c r="AG40" s="9"/>
      <c r="AH40" s="9"/>
    </row>
    <row r="41" spans="1:34" s="8" customFormat="1">
      <c r="A41" s="9"/>
      <c r="B41" s="9"/>
      <c r="C41" s="9"/>
      <c r="D41" s="97"/>
      <c r="E41" s="114" t="s">
        <v>59</v>
      </c>
      <c r="F41" s="114">
        <f>'[1]per SKPD'!H11+'[1]per SKPD'!I11</f>
        <v>44031982315.975449</v>
      </c>
      <c r="G41" s="114">
        <v>44031982316</v>
      </c>
      <c r="H41" s="114">
        <f>G41-F41</f>
        <v>2.45513916015625E-2</v>
      </c>
      <c r="I41" s="114"/>
      <c r="O41" s="114"/>
      <c r="Z41" s="9"/>
      <c r="AA41" s="9"/>
      <c r="AB41" s="9"/>
      <c r="AC41" s="9"/>
      <c r="AD41" s="9"/>
      <c r="AE41" s="9"/>
      <c r="AF41" s="9"/>
      <c r="AG41" s="9"/>
      <c r="AH41" s="9"/>
    </row>
    <row r="42" spans="1:34" s="8" customFormat="1">
      <c r="A42" s="9"/>
      <c r="B42" s="9"/>
      <c r="C42" s="9"/>
      <c r="D42" s="97"/>
      <c r="E42" s="114" t="s">
        <v>60</v>
      </c>
      <c r="F42" s="114">
        <f>'[1]per SKPD'!H3892+'[1]per SKPD'!I3892</f>
        <v>89863258957.99707</v>
      </c>
      <c r="G42" s="114">
        <v>89863258958</v>
      </c>
      <c r="H42" s="114">
        <f t="shared" ref="H42:H44" si="14">G42-F42</f>
        <v>2.9296875E-3</v>
      </c>
      <c r="I42" s="114"/>
      <c r="Z42" s="9"/>
      <c r="AA42" s="9"/>
      <c r="AB42" s="9"/>
      <c r="AC42" s="9"/>
      <c r="AD42" s="9"/>
      <c r="AE42" s="9"/>
      <c r="AF42" s="9"/>
      <c r="AG42" s="9"/>
      <c r="AH42" s="9"/>
    </row>
    <row r="43" spans="1:34">
      <c r="E43" s="8" t="s">
        <v>61</v>
      </c>
      <c r="F43" s="8">
        <f>'[1]per SKPD'!H5660+'[1]per SKPD'!I5660</f>
        <v>14879957604</v>
      </c>
      <c r="G43" s="8">
        <v>14879957604</v>
      </c>
      <c r="H43" s="114">
        <f t="shared" si="14"/>
        <v>0</v>
      </c>
    </row>
    <row r="44" spans="1:34">
      <c r="E44" s="8" t="s">
        <v>62</v>
      </c>
      <c r="F44" s="8">
        <f>'[1]per SKPD'!H5177+'[1]per SKPD'!I5177</f>
        <v>541644000</v>
      </c>
      <c r="G44" s="8">
        <v>541644000</v>
      </c>
      <c r="H44" s="114">
        <f t="shared" si="14"/>
        <v>0</v>
      </c>
    </row>
    <row r="45" spans="1:34">
      <c r="F45" s="8">
        <f>SUM(F41:F44)</f>
        <v>149316842877.97253</v>
      </c>
      <c r="G45" s="8">
        <f>SUM(G41:G44)</f>
        <v>149316842878</v>
      </c>
      <c r="H45" s="118">
        <f>SUM(H41:H44)</f>
        <v>2.74810791015625E-2</v>
      </c>
    </row>
    <row r="47" spans="1:34">
      <c r="G47" s="8">
        <f>G45-F45</f>
        <v>2.74658203125E-2</v>
      </c>
      <c r="H47" s="8">
        <f>F39+H45</f>
        <v>1.52587890625E-5</v>
      </c>
    </row>
    <row r="49" spans="6:6">
      <c r="F49" s="8">
        <v>46820384260</v>
      </c>
    </row>
    <row r="50" spans="6:6">
      <c r="F50" s="8">
        <v>46887719260</v>
      </c>
    </row>
    <row r="51" spans="6:6">
      <c r="F51" s="8">
        <f>F50-F49</f>
        <v>67335000</v>
      </c>
    </row>
  </sheetData>
  <mergeCells count="31">
    <mergeCell ref="T8:T9"/>
    <mergeCell ref="U8:V8"/>
    <mergeCell ref="W8:W9"/>
    <mergeCell ref="AD9:AF9"/>
    <mergeCell ref="AD10:AE10"/>
    <mergeCell ref="N8:N9"/>
    <mergeCell ref="O8:O9"/>
    <mergeCell ref="P8:P9"/>
    <mergeCell ref="Q8:Q9"/>
    <mergeCell ref="R8:R9"/>
    <mergeCell ref="S8:S9"/>
    <mergeCell ref="Y6:Y9"/>
    <mergeCell ref="F7:O7"/>
    <mergeCell ref="P7:W7"/>
    <mergeCell ref="F8:F9"/>
    <mergeCell ref="G8:G9"/>
    <mergeCell ref="H8:H9"/>
    <mergeCell ref="I8:I9"/>
    <mergeCell ref="J8:J9"/>
    <mergeCell ref="K8:K9"/>
    <mergeCell ref="L8:L9"/>
    <mergeCell ref="A1:X1"/>
    <mergeCell ref="A2:X2"/>
    <mergeCell ref="A3:X3"/>
    <mergeCell ref="A5:D5"/>
    <mergeCell ref="A6:A9"/>
    <mergeCell ref="B6:B9"/>
    <mergeCell ref="C6:C9"/>
    <mergeCell ref="D6:D9"/>
    <mergeCell ref="F6:V6"/>
    <mergeCell ref="M8: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2017-10-31T01:28:52Z</dcterms:created>
  <dcterms:modified xsi:type="dcterms:W3CDTF">2017-10-31T01:29:05Z</dcterms:modified>
</cp:coreProperties>
</file>