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670" windowHeight="7830" activeTab="0"/>
  </bookViews>
  <sheets>
    <sheet name="SMG" sheetId="1" r:id="rId1"/>
    <sheet name="Sheet1" sheetId="2" r:id="rId2"/>
    <sheet name="Sheet2" sheetId="3" r:id="rId3"/>
  </sheets>
  <definedNames>
    <definedName name="_xlfn.IFERROR" hidden="1">#NAME?</definedName>
    <definedName name="HTML_CodePage" hidden="1">1252</definedName>
    <definedName name="HTML_Control" hidden="1">{"'Sheet1'!$B$8:$H$49"}</definedName>
    <definedName name="HTML_Description" hidden="1">""</definedName>
    <definedName name="HTML_Email" hidden="1">""</definedName>
    <definedName name="HTML_Header" hidden="1">"Sheet1"</definedName>
    <definedName name="HTML_LastUpdate" hidden="1">"27/01/2001"</definedName>
    <definedName name="HTML_LineAfter" hidden="1">FALSE</definedName>
    <definedName name="HTML_LineBefore" hidden="1">FALSE</definedName>
    <definedName name="HTML_Name" hidden="1">"ettu"</definedName>
    <definedName name="HTML_OBDlg2" hidden="1">TRUE</definedName>
    <definedName name="HTML_OBDlg4" hidden="1">TRUE</definedName>
    <definedName name="HTML_OS" hidden="1">0</definedName>
    <definedName name="HTML_PathFile" hidden="1">"I:\11_Jaten\2001_01\1301.htm"</definedName>
    <definedName name="HTML_Title" hidden="1">"_Master"</definedName>
    <definedName name="_xlnm.Print_Area" localSheetId="0">'SMG'!$A$1:$AA$117</definedName>
  </definedNames>
  <calcPr fullCalcOnLoad="1"/>
</workbook>
</file>

<file path=xl/sharedStrings.xml><?xml version="1.0" encoding="utf-8"?>
<sst xmlns="http://schemas.openxmlformats.org/spreadsheetml/2006/main" count="349" uniqueCount="144">
  <si>
    <t>No.</t>
  </si>
  <si>
    <t>Nama Barang</t>
  </si>
  <si>
    <t>Satuan</t>
  </si>
  <si>
    <t>Perubahan</t>
  </si>
  <si>
    <t>%</t>
  </si>
  <si>
    <t>BERAS</t>
  </si>
  <si>
    <t>GULA PASIR</t>
  </si>
  <si>
    <t>MINYAK GORENG</t>
  </si>
  <si>
    <t>DAGING</t>
  </si>
  <si>
    <t>- Daging Ayam Kampung</t>
  </si>
  <si>
    <t xml:space="preserve">TELUR </t>
  </si>
  <si>
    <t>SUSU</t>
  </si>
  <si>
    <t>JAGUNG PIPILAN KERING</t>
  </si>
  <si>
    <t>GARAM BERYODIUM</t>
  </si>
  <si>
    <t>- Bata</t>
  </si>
  <si>
    <t>KACANG KEDELAI</t>
  </si>
  <si>
    <t>MIE INSTANT</t>
  </si>
  <si>
    <t>bungkus</t>
  </si>
  <si>
    <t xml:space="preserve">BAWANG MERAH </t>
  </si>
  <si>
    <t>KACANG TANAH</t>
  </si>
  <si>
    <t>Rp.</t>
  </si>
  <si>
    <t>Pasar Karangayu</t>
  </si>
  <si>
    <t>Pasar Gayamsari</t>
  </si>
  <si>
    <t>Pasar Peterongan</t>
  </si>
  <si>
    <t>Kemarin</t>
  </si>
  <si>
    <t>Hari ini</t>
  </si>
  <si>
    <t>KOTA SEMARANG</t>
  </si>
  <si>
    <t xml:space="preserve"> </t>
  </si>
  <si>
    <t>kg</t>
  </si>
  <si>
    <t>BAWANG PUTIH</t>
  </si>
  <si>
    <t>Lampiran : 3</t>
  </si>
  <si>
    <t>- Rawit Merah</t>
  </si>
  <si>
    <t>- Rawit Hijau</t>
  </si>
  <si>
    <t>Pasar Bulu</t>
  </si>
  <si>
    <t>- IR64 (kw premium)</t>
  </si>
  <si>
    <t xml:space="preserve">- Kristal Putih (kw medium) </t>
  </si>
  <si>
    <t>- IR64 (kw medium)</t>
  </si>
  <si>
    <t>liter</t>
  </si>
  <si>
    <t>- Curah (tanpa merek)</t>
  </si>
  <si>
    <t>- Ex. Impor</t>
  </si>
  <si>
    <t>- Kuning Lokal</t>
  </si>
  <si>
    <t>- Halus</t>
  </si>
  <si>
    <t>BAHAN POKOK</t>
  </si>
  <si>
    <t>TEPUNG TERIGU (BOGASARI)</t>
  </si>
  <si>
    <t>- Protein Sedang</t>
  </si>
  <si>
    <t>- Protein Tinggi</t>
  </si>
  <si>
    <t>- Protein Rendah</t>
  </si>
  <si>
    <t>- Kental Bendera (Cokelat)</t>
  </si>
  <si>
    <t>- Kental Indomilk Plain (Putih)</t>
  </si>
  <si>
    <t>- Bubuk Indomilk (Cokelat)</t>
  </si>
  <si>
    <t xml:space="preserve">- Bubuk Dancow Fullcream (Putih) </t>
  </si>
  <si>
    <t>- Telur Ayam Kampung (per 21 biji)</t>
  </si>
  <si>
    <t>Ikan Asin Teri</t>
  </si>
  <si>
    <t>Batang</t>
  </si>
  <si>
    <t>Ikan Laut Kembung</t>
  </si>
  <si>
    <t xml:space="preserve"> I k a n  L a u t </t>
  </si>
  <si>
    <t>- Daging Sapi  (Has dalam)</t>
  </si>
  <si>
    <t>PERKEMBANGAN HARGA KEBUTUHAN POKOK MASYARAKAT  DI 5 (LIMA) PASAR RAKYAT IBUKOTA PROVINSI JAWA TENGAH</t>
  </si>
  <si>
    <t>- Daging Ayam Broiler</t>
  </si>
  <si>
    <t>- Telur Ayam Ras</t>
  </si>
  <si>
    <t>- Kating</t>
  </si>
  <si>
    <t>- Sin Chug</t>
  </si>
  <si>
    <t>- Daging Sapi Paha Belakang</t>
  </si>
  <si>
    <t>- Daging Sapi (Has Luar/Sirloin)</t>
  </si>
  <si>
    <t>- Daging Sapi (Sandung Lamur/Brisket)</t>
  </si>
  <si>
    <t>- Daging Sapi (Tetelan)</t>
  </si>
  <si>
    <t>- Daging Sapi (Impor Beku)</t>
  </si>
  <si>
    <t xml:space="preserve"> - </t>
  </si>
  <si>
    <t xml:space="preserve">  </t>
  </si>
  <si>
    <t>- Merah  Keriting</t>
  </si>
  <si>
    <t>- Merah Besar Teropong</t>
  </si>
  <si>
    <t>- Daging Sapi Paha Depan</t>
  </si>
  <si>
    <t>Ikan Tongkol/Tuna/Cakalang</t>
  </si>
  <si>
    <t>Ikan Bandeng Isi (4)</t>
  </si>
  <si>
    <t xml:space="preserve">- merek Indomie Kuah kari Ayam </t>
  </si>
  <si>
    <t>KACANG HIJAU</t>
  </si>
  <si>
    <t>KETELA POHON</t>
  </si>
  <si>
    <t>DAGING KERBAU (Beku)</t>
  </si>
  <si>
    <t>DAGING KERBAU (Lokal)</t>
  </si>
  <si>
    <t>- Bombay</t>
  </si>
  <si>
    <t>- Tempe (Kemasan Plastik)</t>
  </si>
  <si>
    <t>Pasar. Johar</t>
  </si>
  <si>
    <t>MG ini</t>
  </si>
  <si>
    <t>BAHAN STRATEGIS</t>
  </si>
  <si>
    <t xml:space="preserve">ELPIJI  (Gas) </t>
  </si>
  <si>
    <t>3 kg</t>
  </si>
  <si>
    <t>12 kg</t>
  </si>
  <si>
    <t>SEMEN GRESIK</t>
  </si>
  <si>
    <t>50kg/zak</t>
  </si>
  <si>
    <t>SEMEN HOLCIM (DYNAMIX)</t>
  </si>
  <si>
    <t>SEMEN TIGA RODA</t>
  </si>
  <si>
    <t>BESI BETON (SNI)</t>
  </si>
  <si>
    <t>- Ø6mm</t>
  </si>
  <si>
    <t>batang</t>
  </si>
  <si>
    <t>- Ø8mm</t>
  </si>
  <si>
    <t>- Ø10mm</t>
  </si>
  <si>
    <t>- Ø12mm</t>
  </si>
  <si>
    <t>TRIPLEK (6mm)</t>
  </si>
  <si>
    <t>lembar</t>
  </si>
  <si>
    <t>KAYU</t>
  </si>
  <si>
    <t>- Balok (4x6x400cm) Kruing</t>
  </si>
  <si>
    <t>- Papan (20x2x200cm) Kruing</t>
  </si>
  <si>
    <t>PAKU</t>
  </si>
  <si>
    <t>- panjang 20mm</t>
  </si>
  <si>
    <t>- panjang 30mm</t>
  </si>
  <si>
    <t>- panjang 40mm</t>
  </si>
  <si>
    <t>- panjang 50mm</t>
  </si>
  <si>
    <t>- panjang 70mm</t>
  </si>
  <si>
    <t>- panjang 100mm</t>
  </si>
  <si>
    <t>- NPK</t>
  </si>
  <si>
    <t>- SP36</t>
  </si>
  <si>
    <t>- UREA</t>
  </si>
  <si>
    <t>- ZA</t>
  </si>
  <si>
    <t>- ORGANIK</t>
  </si>
  <si>
    <t>- KCL</t>
  </si>
  <si>
    <t>BENIH</t>
  </si>
  <si>
    <t>- Padi</t>
  </si>
  <si>
    <t>- Jagung</t>
  </si>
  <si>
    <t>- Kedelai</t>
  </si>
  <si>
    <t>BAJA RINGAN (0,75mm)</t>
  </si>
  <si>
    <t xml:space="preserve">CABAI </t>
  </si>
  <si>
    <t>- Kemasan Premium</t>
  </si>
  <si>
    <t>PUPUK NON SUBSIDI</t>
  </si>
  <si>
    <t xml:space="preserve">                                     </t>
  </si>
  <si>
    <t>-</t>
  </si>
  <si>
    <t>.</t>
  </si>
  <si>
    <t>- Bubuk BALITA/BENDERA/SGM vanila</t>
  </si>
  <si>
    <t>400 g</t>
  </si>
  <si>
    <t>- Tahu mentah putih</t>
  </si>
  <si>
    <t>Pisang Ambon</t>
  </si>
  <si>
    <t>Jeruk lokal</t>
  </si>
  <si>
    <t>Udang Basah, ukuran sedang</t>
  </si>
  <si>
    <t>400g</t>
  </si>
  <si>
    <t>370g/klg</t>
  </si>
  <si>
    <t>- Kemasan Sederhana</t>
  </si>
  <si>
    <t>- MINYAKITA</t>
  </si>
  <si>
    <t>Sumber Data : Bidang Perdagangan Dalam Negeri, Dinas Perindustrian dan Perdagangan Prov. Jateng,  2023</t>
  </si>
  <si>
    <t xml:space="preserve">                                                                                       </t>
  </si>
  <si>
    <t xml:space="preserve">                                            </t>
  </si>
  <si>
    <t xml:space="preserve">                                                                                 </t>
  </si>
  <si>
    <t xml:space="preserve">Pasar Johar </t>
  </si>
  <si>
    <t>HARI / TANGGAL PEMANTAUAN : RABU, 08 FEBRUARI 2023</t>
  </si>
  <si>
    <t>PERKEMBANGAN HARGA BARANG PENTING  MASYARAKAT  DI 5 (LIMA) PASAR RAKYAT IBUKOTA PROVINSI JAWA TENGAH</t>
  </si>
  <si>
    <t>HARI / TANGGAL PEMANTAUAN : SELASA, 14 FEBRUARI 2023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</si>
</sst>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&quot;Rp&quot;* #,##0.00_-;\-&quot;Rp&quot;* #,##0.00_-;_-&quot;Rp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p&quot;#,##0_);\(&quot;Rp&quot;#,##0\)"/>
    <numFmt numFmtId="179" formatCode="&quot;Rp&quot;#,##0_);[Red]\(&quot;Rp&quot;#,##0\)"/>
    <numFmt numFmtId="180" formatCode="&quot;Rp&quot;#,##0.00_);\(&quot;Rp&quot;#,##0.00\)"/>
    <numFmt numFmtId="181" formatCode="&quot;Rp&quot;#,##0.00_);[Red]\(&quot;Rp&quot;#,##0.00\)"/>
    <numFmt numFmtId="182" formatCode="_(&quot;Rp&quot;* #,##0_);_(&quot;Rp&quot;* \(#,##0\);_(&quot;Rp&quot;* &quot;-&quot;_);_(@_)"/>
    <numFmt numFmtId="183" formatCode="_(&quot;Rp&quot;* #,##0.00_);_(&quot;Rp&quot;* \(#,##0.00\);_(&quot;Rp&quot;* &quot;-&quot;??_);_(@_)"/>
    <numFmt numFmtId="184" formatCode="0.0"/>
    <numFmt numFmtId="185" formatCode="_(* #,##0.0_);_(* \(#,##0.0\);_(* &quot;-&quot;??_);_(@_)"/>
    <numFmt numFmtId="186" formatCode="_(* #,##0_);_(* \(#,##0\);_(* &quot;-&quot;??_);_(@_)"/>
    <numFmt numFmtId="187" formatCode="_(* #,##0.000_);_(* \(#,##0.000\);_(* &quot;-&quot;??_);_(@_)"/>
    <numFmt numFmtId="188" formatCode="_(* #,##0.00_);_(* \(#,##0.00\);_(* &quot;-&quot;_);_(@_)"/>
    <numFmt numFmtId="189" formatCode="0.00000"/>
    <numFmt numFmtId="190" formatCode="0.0000"/>
    <numFmt numFmtId="191" formatCode="0.000"/>
    <numFmt numFmtId="192" formatCode="_(* #,##0.0_);_(* \(#,##0.0\);_(* &quot;-&quot;_);_(@_)"/>
    <numFmt numFmtId="193" formatCode="[$-421]dd\ mmmm\ yyyy"/>
    <numFmt numFmtId="194" formatCode="_(&quot;Rp&quot;* #,##0.0_);_(&quot;Rp&quot;* \(#,##0.0\);_(&quot;Rp&quot;* &quot;-&quot;??_);_(@_)"/>
    <numFmt numFmtId="195" formatCode="_(&quot;Rp&quot;* #,##0_);_(&quot;Rp&quot;* \(#,##0\);_(&quot;Rp&quot;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_-* #,##0.0_-;\-* #,##0.0_-;_-* &quot;-&quot;??_-;_-@_-"/>
    <numFmt numFmtId="201" formatCode="_-* #,##0_-;\-* #,##0_-;_-* &quot;-&quot;??_-;_-@_-"/>
  </numFmts>
  <fonts count="52">
    <font>
      <sz val="10"/>
      <name val="Arial"/>
      <family val="0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Narrow"/>
      <family val="2"/>
    </font>
    <font>
      <b/>
      <sz val="12"/>
      <color indexed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9"/>
      <name val="Calibri"/>
      <family val="2"/>
    </font>
    <font>
      <sz val="12"/>
      <name val="Times New Roman"/>
      <family val="1"/>
    </font>
    <font>
      <sz val="36"/>
      <name val="Questrial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 quotePrefix="1">
      <alignment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175" fontId="1" fillId="0" borderId="0" xfId="43" applyNumberFormat="1" applyFont="1" applyBorder="1" applyAlignment="1">
      <alignment horizontal="right" vertical="top"/>
    </xf>
    <xf numFmtId="188" fontId="1" fillId="0" borderId="0" xfId="43" applyNumberFormat="1" applyFont="1" applyBorder="1" applyAlignment="1">
      <alignment horizontal="right" vertical="top"/>
    </xf>
    <xf numFmtId="0" fontId="4" fillId="0" borderId="0" xfId="0" applyFont="1" applyAlignment="1">
      <alignment/>
    </xf>
    <xf numFmtId="3" fontId="7" fillId="0" borderId="12" xfId="0" applyNumberFormat="1" applyFont="1" applyFill="1" applyBorder="1" applyAlignment="1">
      <alignment horizontal="centerContinuous" vertical="center"/>
    </xf>
    <xf numFmtId="3" fontId="7" fillId="32" borderId="12" xfId="0" applyNumberFormat="1" applyFont="1" applyFill="1" applyBorder="1" applyAlignment="1">
      <alignment horizontal="centerContinuous" vertical="center"/>
    </xf>
    <xf numFmtId="3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 quotePrefix="1">
      <alignment horizontal="center" vertical="top"/>
    </xf>
    <xf numFmtId="175" fontId="1" fillId="0" borderId="14" xfId="42" applyNumberFormat="1" applyFont="1" applyBorder="1" applyAlignment="1">
      <alignment horizontal="right" vertical="top"/>
    </xf>
    <xf numFmtId="175" fontId="1" fillId="0" borderId="14" xfId="43" applyNumberFormat="1" applyFont="1" applyBorder="1" applyAlignment="1">
      <alignment horizontal="right" vertical="top"/>
    </xf>
    <xf numFmtId="192" fontId="1" fillId="0" borderId="14" xfId="43" applyNumberFormat="1" applyFont="1" applyBorder="1" applyAlignment="1">
      <alignment horizontal="right" vertical="top"/>
    </xf>
    <xf numFmtId="175" fontId="7" fillId="0" borderId="14" xfId="42" applyNumberFormat="1" applyFont="1" applyBorder="1" applyAlignment="1">
      <alignment horizontal="right" vertical="top"/>
    </xf>
    <xf numFmtId="175" fontId="7" fillId="0" borderId="14" xfId="43" applyNumberFormat="1" applyFont="1" applyBorder="1" applyAlignment="1">
      <alignment horizontal="right" vertical="top"/>
    </xf>
    <xf numFmtId="192" fontId="7" fillId="0" borderId="14" xfId="43" applyNumberFormat="1" applyFont="1" applyBorder="1" applyAlignment="1">
      <alignment horizontal="right" vertical="top"/>
    </xf>
    <xf numFmtId="0" fontId="1" fillId="0" borderId="0" xfId="0" applyFont="1" applyBorder="1" applyAlignment="1" quotePrefix="1">
      <alignment horizontal="center" vertical="top"/>
    </xf>
    <xf numFmtId="175" fontId="1" fillId="0" borderId="0" xfId="42" applyNumberFormat="1" applyFont="1" applyBorder="1" applyAlignment="1">
      <alignment horizontal="right" vertical="top"/>
    </xf>
    <xf numFmtId="192" fontId="1" fillId="0" borderId="0" xfId="43" applyNumberFormat="1" applyFont="1" applyBorder="1" applyAlignment="1">
      <alignment horizontal="right" vertical="top"/>
    </xf>
    <xf numFmtId="175" fontId="7" fillId="0" borderId="0" xfId="42" applyNumberFormat="1" applyFont="1" applyBorder="1" applyAlignment="1">
      <alignment horizontal="right" vertical="top"/>
    </xf>
    <xf numFmtId="175" fontId="7" fillId="0" borderId="0" xfId="43" applyNumberFormat="1" applyFont="1" applyBorder="1" applyAlignment="1">
      <alignment horizontal="right" vertical="top"/>
    </xf>
    <xf numFmtId="192" fontId="7" fillId="0" borderId="0" xfId="43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0" fontId="1" fillId="0" borderId="10" xfId="0" applyFont="1" applyFill="1" applyBorder="1" applyAlignment="1" quotePrefix="1">
      <alignment vertical="top"/>
    </xf>
    <xf numFmtId="0" fontId="8" fillId="0" borderId="0" xfId="0" applyFont="1" applyAlignment="1">
      <alignment/>
    </xf>
    <xf numFmtId="188" fontId="1" fillId="0" borderId="15" xfId="43" applyNumberFormat="1" applyFont="1" applyBorder="1" applyAlignment="1">
      <alignment horizontal="right" vertical="top"/>
    </xf>
    <xf numFmtId="175" fontId="9" fillId="0" borderId="0" xfId="42" applyNumberFormat="1" applyFont="1" applyBorder="1" applyAlignment="1">
      <alignment horizontal="right" vertical="top"/>
    </xf>
    <xf numFmtId="175" fontId="9" fillId="0" borderId="0" xfId="43" applyNumberFormat="1" applyFont="1" applyBorder="1" applyAlignment="1">
      <alignment horizontal="right" vertical="top"/>
    </xf>
    <xf numFmtId="192" fontId="9" fillId="0" borderId="0" xfId="43" applyNumberFormat="1" applyFont="1" applyBorder="1" applyAlignment="1">
      <alignment horizontal="right" vertical="top"/>
    </xf>
    <xf numFmtId="0" fontId="1" fillId="0" borderId="0" xfId="0" applyFont="1" applyBorder="1" applyAlignment="1" quotePrefix="1">
      <alignment vertical="top"/>
    </xf>
    <xf numFmtId="0" fontId="7" fillId="0" borderId="12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Continuous" vertical="center"/>
    </xf>
    <xf numFmtId="175" fontId="9" fillId="0" borderId="10" xfId="42" applyNumberFormat="1" applyFont="1" applyBorder="1" applyAlignment="1">
      <alignment horizontal="right" vertical="top"/>
    </xf>
    <xf numFmtId="175" fontId="9" fillId="0" borderId="10" xfId="43" applyNumberFormat="1" applyFont="1" applyBorder="1" applyAlignment="1">
      <alignment horizontal="right" vertical="top"/>
    </xf>
    <xf numFmtId="192" fontId="9" fillId="0" borderId="10" xfId="43" applyNumberFormat="1" applyFont="1" applyBorder="1" applyAlignment="1">
      <alignment horizontal="right" vertical="top"/>
    </xf>
    <xf numFmtId="175" fontId="10" fillId="0" borderId="10" xfId="42" applyNumberFormat="1" applyFont="1" applyBorder="1" applyAlignment="1">
      <alignment horizontal="right" vertical="top"/>
    </xf>
    <xf numFmtId="175" fontId="10" fillId="0" borderId="10" xfId="43" applyNumberFormat="1" applyFont="1" applyBorder="1" applyAlignment="1">
      <alignment horizontal="right" vertical="top"/>
    </xf>
    <xf numFmtId="192" fontId="10" fillId="0" borderId="10" xfId="43" applyNumberFormat="1" applyFont="1" applyBorder="1" applyAlignment="1">
      <alignment horizontal="right" vertical="top"/>
    </xf>
    <xf numFmtId="0" fontId="11" fillId="0" borderId="10" xfId="0" applyFont="1" applyBorder="1" applyAlignment="1" quotePrefix="1">
      <alignment horizontal="left" vertical="top"/>
    </xf>
    <xf numFmtId="0" fontId="1" fillId="0" borderId="11" xfId="0" applyFont="1" applyBorder="1" applyAlignment="1" quotePrefix="1">
      <alignment vertical="top"/>
    </xf>
    <xf numFmtId="175" fontId="9" fillId="0" borderId="11" xfId="42" applyNumberFormat="1" applyFont="1" applyBorder="1" applyAlignment="1">
      <alignment horizontal="right" vertical="top"/>
    </xf>
    <xf numFmtId="175" fontId="9" fillId="0" borderId="11" xfId="43" applyNumberFormat="1" applyFont="1" applyBorder="1" applyAlignment="1">
      <alignment horizontal="right" vertical="top"/>
    </xf>
    <xf numFmtId="192" fontId="9" fillId="0" borderId="11" xfId="43" applyNumberFormat="1" applyFont="1" applyBorder="1" applyAlignment="1">
      <alignment horizontal="right" vertical="top"/>
    </xf>
    <xf numFmtId="175" fontId="10" fillId="0" borderId="11" xfId="42" applyNumberFormat="1" applyFont="1" applyBorder="1" applyAlignment="1">
      <alignment horizontal="right" vertical="top"/>
    </xf>
    <xf numFmtId="175" fontId="10" fillId="0" borderId="11" xfId="43" applyNumberFormat="1" applyFont="1" applyBorder="1" applyAlignment="1">
      <alignment horizontal="right" vertical="top"/>
    </xf>
    <xf numFmtId="192" fontId="10" fillId="0" borderId="11" xfId="43" applyNumberFormat="1" applyFont="1" applyBorder="1" applyAlignment="1">
      <alignment horizontal="right" vertical="top"/>
    </xf>
    <xf numFmtId="186" fontId="1" fillId="0" borderId="0" xfId="42" applyNumberFormat="1" applyFont="1" applyBorder="1" applyAlignment="1">
      <alignment horizontal="right" vertical="top"/>
    </xf>
    <xf numFmtId="175" fontId="9" fillId="33" borderId="10" xfId="42" applyNumberFormat="1" applyFont="1" applyFill="1" applyBorder="1" applyAlignment="1">
      <alignment horizontal="right" vertical="top"/>
    </xf>
    <xf numFmtId="0" fontId="9" fillId="0" borderId="13" xfId="0" applyFont="1" applyBorder="1" applyAlignment="1">
      <alignment horizontal="center" vertical="top"/>
    </xf>
    <xf numFmtId="183" fontId="9" fillId="0" borderId="13" xfId="44" applyFont="1" applyBorder="1" applyAlignment="1">
      <alignment vertical="top"/>
    </xf>
    <xf numFmtId="175" fontId="9" fillId="0" borderId="13" xfId="0" applyNumberFormat="1" applyFont="1" applyBorder="1" applyAlignment="1">
      <alignment vertical="top"/>
    </xf>
    <xf numFmtId="188" fontId="9" fillId="0" borderId="13" xfId="0" applyNumberFormat="1" applyFont="1" applyBorder="1" applyAlignment="1">
      <alignment vertical="top"/>
    </xf>
    <xf numFmtId="175" fontId="10" fillId="0" borderId="13" xfId="0" applyNumberFormat="1" applyFont="1" applyBorder="1" applyAlignment="1">
      <alignment vertical="top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 quotePrefix="1">
      <alignment vertical="top"/>
    </xf>
    <xf numFmtId="0" fontId="9" fillId="0" borderId="10" xfId="0" applyFont="1" applyBorder="1" applyAlignment="1" quotePrefix="1">
      <alignment horizontal="center" vertical="top"/>
    </xf>
    <xf numFmtId="188" fontId="9" fillId="0" borderId="16" xfId="43" applyNumberFormat="1" applyFont="1" applyBorder="1" applyAlignment="1">
      <alignment horizontal="right" vertical="top"/>
    </xf>
    <xf numFmtId="188" fontId="9" fillId="0" borderId="10" xfId="43" applyNumberFormat="1" applyFont="1" applyBorder="1" applyAlignment="1">
      <alignment horizontal="right" vertical="top"/>
    </xf>
    <xf numFmtId="0" fontId="9" fillId="0" borderId="10" xfId="0" applyFont="1" applyBorder="1" applyAlignment="1">
      <alignment vertical="top"/>
    </xf>
    <xf numFmtId="175" fontId="9" fillId="0" borderId="10" xfId="42" applyNumberFormat="1" applyFont="1" applyBorder="1" applyAlignment="1">
      <alignment vertical="top"/>
    </xf>
    <xf numFmtId="175" fontId="9" fillId="0" borderId="10" xfId="42" applyNumberFormat="1" applyFont="1" applyBorder="1" applyAlignment="1" quotePrefix="1">
      <alignment horizontal="right" vertical="top"/>
    </xf>
    <xf numFmtId="0" fontId="9" fillId="0" borderId="10" xfId="0" applyFont="1" applyFill="1" applyBorder="1" applyAlignment="1" quotePrefix="1">
      <alignment vertical="top"/>
    </xf>
    <xf numFmtId="175" fontId="9" fillId="0" borderId="10" xfId="42" applyNumberFormat="1" applyFont="1" applyBorder="1" applyAlignment="1" quotePrefix="1">
      <alignment horizontal="right" vertical="top" indent="1"/>
    </xf>
    <xf numFmtId="0" fontId="12" fillId="0" borderId="10" xfId="0" applyFont="1" applyBorder="1" applyAlignment="1">
      <alignment/>
    </xf>
    <xf numFmtId="0" fontId="9" fillId="0" borderId="10" xfId="0" applyFont="1" applyFill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11" xfId="0" applyFont="1" applyBorder="1" applyAlignment="1" quotePrefix="1">
      <alignment horizontal="center" vertical="top"/>
    </xf>
    <xf numFmtId="175" fontId="51" fillId="0" borderId="10" xfId="43" applyNumberFormat="1" applyFont="1" applyBorder="1" applyAlignment="1">
      <alignment horizontal="right" vertical="top"/>
    </xf>
    <xf numFmtId="0" fontId="14" fillId="0" borderId="0" xfId="0" applyFont="1" applyAlignment="1">
      <alignment/>
    </xf>
    <xf numFmtId="0" fontId="13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0" fontId="9" fillId="0" borderId="11" xfId="0" applyFont="1" applyBorder="1" applyAlignment="1">
      <alignment horizontal="center" vertical="top"/>
    </xf>
    <xf numFmtId="201" fontId="10" fillId="0" borderId="10" xfId="42" applyNumberFormat="1" applyFont="1" applyBorder="1" applyAlignment="1">
      <alignment horizontal="right" vertical="top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3" fontId="7" fillId="0" borderId="17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0"/>
  <sheetViews>
    <sheetView showGridLines="0" tabSelected="1" zoomScale="90" zoomScaleNormal="90" zoomScaleSheetLayoutView="90" zoomScalePageLayoutView="90" workbookViewId="0" topLeftCell="A7">
      <selection activeCell="M56" sqref="M56"/>
    </sheetView>
  </sheetViews>
  <sheetFormatPr defaultColWidth="9.140625" defaultRowHeight="12.75"/>
  <cols>
    <col min="1" max="1" width="3.7109375" style="1" customWidth="1"/>
    <col min="2" max="2" width="26.7109375" style="1" customWidth="1"/>
    <col min="3" max="3" width="7.8515625" style="1" bestFit="1" customWidth="1"/>
    <col min="4" max="4" width="8.8515625" style="1" customWidth="1"/>
    <col min="5" max="5" width="9.00390625" style="1" customWidth="1"/>
    <col min="6" max="6" width="7.140625" style="1" customWidth="1"/>
    <col min="7" max="7" width="6.8515625" style="1" customWidth="1"/>
    <col min="8" max="8" width="8.421875" style="1" customWidth="1"/>
    <col min="9" max="9" width="8.00390625" style="1" customWidth="1"/>
    <col min="10" max="10" width="7.57421875" style="1" customWidth="1"/>
    <col min="11" max="11" width="7.28125" style="1" customWidth="1"/>
    <col min="12" max="12" width="8.00390625" style="1" customWidth="1"/>
    <col min="13" max="13" width="8.421875" style="1" customWidth="1"/>
    <col min="14" max="14" width="7.7109375" style="1" customWidth="1"/>
    <col min="15" max="15" width="7.28125" style="1" customWidth="1"/>
    <col min="16" max="17" width="8.140625" style="1" customWidth="1"/>
    <col min="18" max="18" width="7.7109375" style="1" customWidth="1"/>
    <col min="19" max="19" width="7.28125" style="1" customWidth="1"/>
    <col min="20" max="20" width="8.00390625" style="1" customWidth="1"/>
    <col min="21" max="21" width="8.140625" style="1" customWidth="1"/>
    <col min="22" max="22" width="7.7109375" style="1" customWidth="1"/>
    <col min="23" max="23" width="7.421875" style="1" customWidth="1"/>
    <col min="24" max="24" width="8.57421875" style="1" customWidth="1"/>
    <col min="25" max="25" width="8.8515625" style="1" customWidth="1"/>
    <col min="26" max="27" width="8.140625" style="1" customWidth="1"/>
    <col min="28" max="16384" width="9.140625" style="1" customWidth="1"/>
  </cols>
  <sheetData>
    <row r="1" spans="1:27" s="14" customFormat="1" ht="14.25" customHeight="1">
      <c r="A1" s="3" t="s">
        <v>57</v>
      </c>
      <c r="B1" s="2"/>
      <c r="C1" s="2"/>
      <c r="D1" s="2"/>
      <c r="E1" s="2"/>
      <c r="F1" s="2"/>
      <c r="G1" s="2"/>
      <c r="H1" s="2"/>
      <c r="I1" s="2"/>
      <c r="J1" s="2"/>
      <c r="K1" s="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2"/>
      <c r="X1" s="4"/>
      <c r="Y1" s="5" t="s">
        <v>30</v>
      </c>
      <c r="Z1" s="4"/>
      <c r="AA1" s="4"/>
    </row>
    <row r="2" spans="1:27" s="14" customFormat="1" ht="14.25" customHeight="1">
      <c r="A2" s="87" t="s">
        <v>143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4"/>
      <c r="Y2" s="4"/>
      <c r="Z2" s="4"/>
      <c r="AA2" s="4"/>
    </row>
    <row r="3" ht="1.5" customHeight="1"/>
    <row r="4" spans="1:27" ht="11.25" customHeight="1">
      <c r="A4" s="86" t="s">
        <v>0</v>
      </c>
      <c r="B4" s="86" t="s">
        <v>1</v>
      </c>
      <c r="C4" s="86" t="s">
        <v>2</v>
      </c>
      <c r="D4" s="15" t="s">
        <v>21</v>
      </c>
      <c r="E4" s="15"/>
      <c r="F4" s="15" t="s">
        <v>3</v>
      </c>
      <c r="G4" s="15"/>
      <c r="H4" s="16" t="s">
        <v>140</v>
      </c>
      <c r="I4" s="16"/>
      <c r="J4" s="15" t="s">
        <v>3</v>
      </c>
      <c r="K4" s="15"/>
      <c r="L4" s="15" t="s">
        <v>22</v>
      </c>
      <c r="M4" s="15"/>
      <c r="N4" s="15" t="s">
        <v>3</v>
      </c>
      <c r="O4" s="15"/>
      <c r="P4" s="15" t="s">
        <v>23</v>
      </c>
      <c r="Q4" s="15"/>
      <c r="R4" s="15" t="s">
        <v>3</v>
      </c>
      <c r="S4" s="15"/>
      <c r="T4" s="15" t="s">
        <v>33</v>
      </c>
      <c r="U4" s="15"/>
      <c r="V4" s="15" t="s">
        <v>3</v>
      </c>
      <c r="W4" s="15"/>
      <c r="X4" s="15" t="s">
        <v>26</v>
      </c>
      <c r="Y4" s="15"/>
      <c r="Z4" s="15" t="s">
        <v>3</v>
      </c>
      <c r="AA4" s="15"/>
    </row>
    <row r="5" spans="1:27" ht="11.25" customHeight="1">
      <c r="A5" s="86"/>
      <c r="B5" s="86"/>
      <c r="C5" s="86"/>
      <c r="D5" s="17" t="s">
        <v>24</v>
      </c>
      <c r="E5" s="17" t="s">
        <v>25</v>
      </c>
      <c r="F5" s="17" t="s">
        <v>20</v>
      </c>
      <c r="G5" s="17" t="s">
        <v>4</v>
      </c>
      <c r="H5" s="17" t="s">
        <v>24</v>
      </c>
      <c r="I5" s="17" t="s">
        <v>25</v>
      </c>
      <c r="J5" s="17" t="s">
        <v>20</v>
      </c>
      <c r="K5" s="17" t="s">
        <v>4</v>
      </c>
      <c r="L5" s="17" t="s">
        <v>24</v>
      </c>
      <c r="M5" s="17" t="s">
        <v>25</v>
      </c>
      <c r="N5" s="17" t="s">
        <v>20</v>
      </c>
      <c r="O5" s="17" t="s">
        <v>4</v>
      </c>
      <c r="P5" s="17" t="s">
        <v>24</v>
      </c>
      <c r="Q5" s="17" t="s">
        <v>25</v>
      </c>
      <c r="R5" s="17" t="s">
        <v>20</v>
      </c>
      <c r="S5" s="17" t="s">
        <v>4</v>
      </c>
      <c r="T5" s="17" t="s">
        <v>24</v>
      </c>
      <c r="U5" s="17" t="s">
        <v>25</v>
      </c>
      <c r="V5" s="17" t="s">
        <v>20</v>
      </c>
      <c r="W5" s="17" t="s">
        <v>4</v>
      </c>
      <c r="X5" s="17" t="s">
        <v>24</v>
      </c>
      <c r="Y5" s="17" t="s">
        <v>25</v>
      </c>
      <c r="Z5" s="17" t="s">
        <v>20</v>
      </c>
      <c r="AA5" s="17" t="s">
        <v>4</v>
      </c>
    </row>
    <row r="6" spans="1:27" ht="11.25" customHeight="1">
      <c r="A6" s="18"/>
      <c r="B6" s="18" t="s">
        <v>42</v>
      </c>
      <c r="C6" s="18"/>
      <c r="D6" s="19" t="s">
        <v>27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s="65" customFormat="1" ht="11.25" customHeight="1">
      <c r="A7" s="60">
        <v>1</v>
      </c>
      <c r="B7" s="61" t="s">
        <v>5</v>
      </c>
      <c r="C7" s="60"/>
      <c r="D7" s="62"/>
      <c r="E7" s="62"/>
      <c r="F7" s="62"/>
      <c r="G7" s="63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4"/>
      <c r="Y7" s="64"/>
      <c r="Z7" s="64"/>
      <c r="AA7" s="64"/>
    </row>
    <row r="8" spans="1:27" s="65" customFormat="1" ht="13.5">
      <c r="A8" s="66"/>
      <c r="B8" s="67" t="s">
        <v>34</v>
      </c>
      <c r="C8" s="68" t="s">
        <v>28</v>
      </c>
      <c r="D8" s="44">
        <v>13500</v>
      </c>
      <c r="E8" s="44">
        <v>13500</v>
      </c>
      <c r="F8" s="45">
        <f>E8-D8</f>
        <v>0</v>
      </c>
      <c r="G8" s="69">
        <f>SUM(E8-D8)/D8*100</f>
        <v>0</v>
      </c>
      <c r="H8" s="44">
        <v>13000</v>
      </c>
      <c r="I8" s="44">
        <v>13000</v>
      </c>
      <c r="J8" s="45">
        <f>I8-H8</f>
        <v>0</v>
      </c>
      <c r="K8" s="46">
        <f>SUM(I8-H8)/H8*100</f>
        <v>0</v>
      </c>
      <c r="L8" s="44">
        <v>12500</v>
      </c>
      <c r="M8" s="44">
        <v>12500</v>
      </c>
      <c r="N8" s="45">
        <f>M8-L8</f>
        <v>0</v>
      </c>
      <c r="O8" s="46">
        <f>SUM(M8-L8)/L8*100</f>
        <v>0</v>
      </c>
      <c r="P8" s="44">
        <v>13000</v>
      </c>
      <c r="Q8" s="44">
        <v>13000</v>
      </c>
      <c r="R8" s="45">
        <f>Q8-P8</f>
        <v>0</v>
      </c>
      <c r="S8" s="46">
        <f>SUM(Q8-P8)/P8*100</f>
        <v>0</v>
      </c>
      <c r="T8" s="44">
        <v>13000</v>
      </c>
      <c r="U8" s="44">
        <v>13000</v>
      </c>
      <c r="V8" s="45">
        <f>U8-T8</f>
        <v>0</v>
      </c>
      <c r="W8" s="46">
        <f>SUM(U8-T8)/T8*100</f>
        <v>0</v>
      </c>
      <c r="X8" s="47">
        <f>SUM(D8+H8+L8+P8+T8)/5</f>
        <v>13000</v>
      </c>
      <c r="Y8" s="47">
        <f>SUM(E8+I8+M8+Q8+U8)/5</f>
        <v>13000</v>
      </c>
      <c r="Z8" s="48">
        <f>Y8-X8</f>
        <v>0</v>
      </c>
      <c r="AA8" s="49">
        <f>SUM(Y8-X8)/X8*100</f>
        <v>0</v>
      </c>
    </row>
    <row r="9" spans="1:27" s="65" customFormat="1" ht="11.25" customHeight="1">
      <c r="A9" s="66"/>
      <c r="B9" s="67" t="s">
        <v>36</v>
      </c>
      <c r="C9" s="68" t="s">
        <v>28</v>
      </c>
      <c r="D9" s="44">
        <v>12000</v>
      </c>
      <c r="E9" s="44">
        <v>12000</v>
      </c>
      <c r="F9" s="45">
        <f>E9-D9</f>
        <v>0</v>
      </c>
      <c r="G9" s="70">
        <f>SUM(E9-D9)/D9*100</f>
        <v>0</v>
      </c>
      <c r="H9" s="44">
        <v>11500</v>
      </c>
      <c r="I9" s="44">
        <v>11500</v>
      </c>
      <c r="J9" s="45">
        <f>I9-H9</f>
        <v>0</v>
      </c>
      <c r="K9" s="46">
        <f>SUM(I9-H9)/H9*100</f>
        <v>0</v>
      </c>
      <c r="L9" s="44">
        <v>11500</v>
      </c>
      <c r="M9" s="44">
        <v>11500</v>
      </c>
      <c r="N9" s="45">
        <f>M9-L9</f>
        <v>0</v>
      </c>
      <c r="O9" s="46">
        <f>SUM(M9-L9)/L9*100</f>
        <v>0</v>
      </c>
      <c r="P9" s="44">
        <v>11500</v>
      </c>
      <c r="Q9" s="44">
        <v>11500</v>
      </c>
      <c r="R9" s="45">
        <f>Q9-P9</f>
        <v>0</v>
      </c>
      <c r="S9" s="46">
        <f>SUM(Q9-P9)/P9*100</f>
        <v>0</v>
      </c>
      <c r="T9" s="44">
        <v>12000</v>
      </c>
      <c r="U9" s="44">
        <v>12000</v>
      </c>
      <c r="V9" s="45">
        <f>U9-T9</f>
        <v>0</v>
      </c>
      <c r="W9" s="46">
        <f>SUM(U9-T9)/T9*100</f>
        <v>0</v>
      </c>
      <c r="X9" s="47">
        <f>SUM(D9+H9+L9+P9+T9)/5</f>
        <v>11700</v>
      </c>
      <c r="Y9" s="47">
        <f>SUM(E9+I9+M9+Q9+U9)/5</f>
        <v>11700</v>
      </c>
      <c r="Z9" s="48">
        <f>Y9-X9</f>
        <v>0</v>
      </c>
      <c r="AA9" s="49">
        <f>SUM(Y9-X9)/X9*100</f>
        <v>0</v>
      </c>
    </row>
    <row r="10" spans="1:27" s="65" customFormat="1" ht="11.25" customHeight="1">
      <c r="A10" s="66">
        <v>2</v>
      </c>
      <c r="B10" s="71" t="s">
        <v>6</v>
      </c>
      <c r="C10" s="66"/>
      <c r="D10" s="44" t="s">
        <v>27</v>
      </c>
      <c r="E10" s="44" t="s">
        <v>27</v>
      </c>
      <c r="F10" s="45"/>
      <c r="G10" s="70"/>
      <c r="H10" s="44"/>
      <c r="I10" s="44"/>
      <c r="J10" s="45"/>
      <c r="K10" s="46"/>
      <c r="L10" s="44"/>
      <c r="M10" s="44"/>
      <c r="N10" s="45"/>
      <c r="O10" s="46"/>
      <c r="P10" s="44"/>
      <c r="Q10" s="44"/>
      <c r="R10" s="45"/>
      <c r="S10" s="46"/>
      <c r="T10" s="44"/>
      <c r="U10" s="44"/>
      <c r="V10" s="45"/>
      <c r="W10" s="46"/>
      <c r="X10" s="47"/>
      <c r="Y10" s="47"/>
      <c r="Z10" s="48"/>
      <c r="AA10" s="49"/>
    </row>
    <row r="11" spans="1:27" s="65" customFormat="1" ht="13.5" customHeight="1">
      <c r="A11" s="66"/>
      <c r="B11" s="67" t="s">
        <v>35</v>
      </c>
      <c r="C11" s="68" t="s">
        <v>28</v>
      </c>
      <c r="D11" s="72">
        <v>13000</v>
      </c>
      <c r="E11" s="72">
        <v>13000</v>
      </c>
      <c r="F11" s="45">
        <f>E11-D11</f>
        <v>0</v>
      </c>
      <c r="G11" s="70">
        <f>SUM(E11-D11)/D11*100</f>
        <v>0</v>
      </c>
      <c r="H11" s="72">
        <v>13500</v>
      </c>
      <c r="I11" s="72">
        <v>13500</v>
      </c>
      <c r="J11" s="45">
        <f>I11-H11</f>
        <v>0</v>
      </c>
      <c r="K11" s="46">
        <f>SUM(I11-H11)/H11*100</f>
        <v>0</v>
      </c>
      <c r="L11" s="72">
        <v>13500</v>
      </c>
      <c r="M11" s="72">
        <v>13500</v>
      </c>
      <c r="N11" s="45">
        <f>M11-L11</f>
        <v>0</v>
      </c>
      <c r="O11" s="46">
        <f>SUM(M11-L11)/L11*100</f>
        <v>0</v>
      </c>
      <c r="P11" s="72">
        <v>13500</v>
      </c>
      <c r="Q11" s="72">
        <v>13500</v>
      </c>
      <c r="R11" s="45">
        <f>Q11-P11</f>
        <v>0</v>
      </c>
      <c r="S11" s="46">
        <f>SUM(Q11-P11)/P11*100</f>
        <v>0</v>
      </c>
      <c r="T11" s="72">
        <v>13500</v>
      </c>
      <c r="U11" s="72">
        <v>13500</v>
      </c>
      <c r="V11" s="45">
        <f>U11-T11</f>
        <v>0</v>
      </c>
      <c r="W11" s="46">
        <f>SUM(U11-T11)/T11*100</f>
        <v>0</v>
      </c>
      <c r="X11" s="47">
        <f>SUM(D11+H11+L11+P11+T11)/5</f>
        <v>13400</v>
      </c>
      <c r="Y11" s="47">
        <f>SUM(E11+I11+M11+Q11+U11)/5</f>
        <v>13400</v>
      </c>
      <c r="Z11" s="48">
        <f>Y11-X11</f>
        <v>0</v>
      </c>
      <c r="AA11" s="49">
        <f>SUM(Y11-X11)/X11*100</f>
        <v>0</v>
      </c>
    </row>
    <row r="12" spans="1:27" s="65" customFormat="1" ht="11.25" customHeight="1">
      <c r="A12" s="66">
        <v>3</v>
      </c>
      <c r="B12" s="71" t="s">
        <v>7</v>
      </c>
      <c r="C12" s="66"/>
      <c r="D12" s="73"/>
      <c r="E12" s="73"/>
      <c r="F12" s="45"/>
      <c r="G12" s="70" t="s">
        <v>27</v>
      </c>
      <c r="H12" s="73"/>
      <c r="I12" s="73"/>
      <c r="J12" s="45"/>
      <c r="K12" s="46"/>
      <c r="L12" s="73" t="s">
        <v>125</v>
      </c>
      <c r="M12" s="73" t="s">
        <v>125</v>
      </c>
      <c r="N12" s="45"/>
      <c r="O12" s="46"/>
      <c r="P12" s="73"/>
      <c r="Q12" s="73"/>
      <c r="R12" s="45"/>
      <c r="S12" s="46"/>
      <c r="T12" s="73"/>
      <c r="U12" s="73"/>
      <c r="V12" s="45"/>
      <c r="W12" s="46"/>
      <c r="X12" s="47"/>
      <c r="Y12" s="47"/>
      <c r="Z12" s="48"/>
      <c r="AA12" s="49"/>
    </row>
    <row r="13" spans="1:27" s="65" customFormat="1" ht="12.75" customHeight="1">
      <c r="A13" s="66"/>
      <c r="B13" s="67" t="s">
        <v>38</v>
      </c>
      <c r="C13" s="66" t="s">
        <v>37</v>
      </c>
      <c r="D13" s="44">
        <f>(0.9/1)*15000</f>
        <v>13500</v>
      </c>
      <c r="E13" s="44">
        <f>(0.9/1)*15000</f>
        <v>13500</v>
      </c>
      <c r="F13" s="45">
        <f>E13-D13</f>
        <v>0</v>
      </c>
      <c r="G13" s="70">
        <f>SUM(E13-D13)/D13*100</f>
        <v>0</v>
      </c>
      <c r="H13" s="44">
        <f>(0.9/1)*15000</f>
        <v>13500</v>
      </c>
      <c r="I13" s="44">
        <f>(0.9/1)*15000</f>
        <v>13500</v>
      </c>
      <c r="J13" s="45">
        <f aca="true" t="shared" si="0" ref="J13:J18">I13-H13</f>
        <v>0</v>
      </c>
      <c r="K13" s="46">
        <f>SUM(I13-H13)/H13*100</f>
        <v>0</v>
      </c>
      <c r="L13" s="44">
        <f>(0.9/1)*15500</f>
        <v>13950</v>
      </c>
      <c r="M13" s="44">
        <f>(0.9/1)*15500</f>
        <v>13950</v>
      </c>
      <c r="N13" s="45">
        <f>M13-L13</f>
        <v>0</v>
      </c>
      <c r="O13" s="46">
        <f>SUM(M13-L13)/L13*100</f>
        <v>0</v>
      </c>
      <c r="P13" s="44">
        <f>(0.9/1)*15500</f>
        <v>13950</v>
      </c>
      <c r="Q13" s="44">
        <f>(0.9/1)*15500</f>
        <v>13950</v>
      </c>
      <c r="R13" s="45">
        <f>Q13-P13</f>
        <v>0</v>
      </c>
      <c r="S13" s="46">
        <f>SUM(Q13-P13)/P13*100</f>
        <v>0</v>
      </c>
      <c r="T13" s="44">
        <f>(0.9/1)*16000</f>
        <v>14400</v>
      </c>
      <c r="U13" s="44">
        <f>(0.9/1)*16000</f>
        <v>14400</v>
      </c>
      <c r="V13" s="45">
        <f>U13-T13</f>
        <v>0</v>
      </c>
      <c r="W13" s="46">
        <f>SUM(U13-T13)/T13*100</f>
        <v>0</v>
      </c>
      <c r="X13" s="47">
        <f aca="true" t="shared" si="1" ref="X13:Y15">SUM(D13+H13+L13+P13+T13)/5</f>
        <v>13860</v>
      </c>
      <c r="Y13" s="47">
        <f t="shared" si="1"/>
        <v>13860</v>
      </c>
      <c r="Z13" s="48">
        <f>Y13-X13</f>
        <v>0</v>
      </c>
      <c r="AA13" s="49">
        <f>SUM(Y13-X13)/X13*100</f>
        <v>0</v>
      </c>
    </row>
    <row r="14" spans="1:27" s="65" customFormat="1" ht="11.25" customHeight="1">
      <c r="A14" s="66"/>
      <c r="B14" s="67" t="s">
        <v>121</v>
      </c>
      <c r="C14" s="66" t="s">
        <v>37</v>
      </c>
      <c r="D14" s="44">
        <v>19000</v>
      </c>
      <c r="E14" s="44">
        <v>19000</v>
      </c>
      <c r="F14" s="45">
        <f>E14-D14</f>
        <v>0</v>
      </c>
      <c r="G14" s="70">
        <f>SUM(E14-D14)/D14*100</f>
        <v>0</v>
      </c>
      <c r="H14" s="44">
        <v>18000</v>
      </c>
      <c r="I14" s="44">
        <v>18000</v>
      </c>
      <c r="J14" s="45">
        <f t="shared" si="0"/>
        <v>0</v>
      </c>
      <c r="K14" s="46">
        <f>SUM(I14-H14)/H14*100</f>
        <v>0</v>
      </c>
      <c r="L14" s="44">
        <v>19000</v>
      </c>
      <c r="M14" s="44">
        <v>19000</v>
      </c>
      <c r="N14" s="45">
        <f>M14-L14</f>
        <v>0</v>
      </c>
      <c r="O14" s="46">
        <f>SUM(M14-L14)/L14*100</f>
        <v>0</v>
      </c>
      <c r="P14" s="44">
        <v>19000</v>
      </c>
      <c r="Q14" s="44">
        <v>18000</v>
      </c>
      <c r="R14" s="45">
        <f>Q14-P14</f>
        <v>-1000</v>
      </c>
      <c r="S14" s="46">
        <f>SUM(Q14-P14)/P14*100</f>
        <v>-5.263157894736842</v>
      </c>
      <c r="T14" s="44">
        <v>19000</v>
      </c>
      <c r="U14" s="44">
        <v>19000</v>
      </c>
      <c r="V14" s="45">
        <f>U14-T14</f>
        <v>0</v>
      </c>
      <c r="W14" s="46">
        <f>SUM(U14-T14)/T14*100</f>
        <v>0</v>
      </c>
      <c r="X14" s="47">
        <f t="shared" si="1"/>
        <v>18800</v>
      </c>
      <c r="Y14" s="47">
        <f t="shared" si="1"/>
        <v>18600</v>
      </c>
      <c r="Z14" s="48">
        <f>Y14-X14</f>
        <v>-200</v>
      </c>
      <c r="AA14" s="49">
        <f>SUM(Y14-X14)/X14*100</f>
        <v>-1.0638297872340425</v>
      </c>
    </row>
    <row r="15" spans="1:27" s="65" customFormat="1" ht="11.25" customHeight="1">
      <c r="A15" s="66"/>
      <c r="B15" s="67" t="s">
        <v>134</v>
      </c>
      <c r="C15" s="66" t="s">
        <v>37</v>
      </c>
      <c r="D15" s="44">
        <v>14000</v>
      </c>
      <c r="E15" s="44">
        <v>14000</v>
      </c>
      <c r="F15" s="45">
        <f>E15-D15</f>
        <v>0</v>
      </c>
      <c r="G15" s="70">
        <f>SUM(E15-D15)/D15*100</f>
        <v>0</v>
      </c>
      <c r="H15" s="44">
        <v>15000</v>
      </c>
      <c r="I15" s="44">
        <v>15000</v>
      </c>
      <c r="J15" s="45">
        <f t="shared" si="0"/>
        <v>0</v>
      </c>
      <c r="K15" s="45" t="s">
        <v>124</v>
      </c>
      <c r="L15" s="44">
        <v>15000</v>
      </c>
      <c r="M15" s="44">
        <v>15000</v>
      </c>
      <c r="N15" s="45">
        <f>M15-L15</f>
        <v>0</v>
      </c>
      <c r="O15" s="46">
        <f>SUM(M15-L15)/L15*100</f>
        <v>0</v>
      </c>
      <c r="P15" s="44">
        <v>16000</v>
      </c>
      <c r="Q15" s="44">
        <v>16000</v>
      </c>
      <c r="R15" s="45">
        <f>Q15-P15</f>
        <v>0</v>
      </c>
      <c r="S15" s="46">
        <f>SUM(Q15-P15)/P15*100</f>
        <v>0</v>
      </c>
      <c r="T15" s="44">
        <v>15000</v>
      </c>
      <c r="U15" s="44">
        <v>16000</v>
      </c>
      <c r="V15" s="45">
        <f>U15-T15</f>
        <v>1000</v>
      </c>
      <c r="W15" s="46">
        <f>SUM(U15-T15)/T15*100</f>
        <v>6.666666666666667</v>
      </c>
      <c r="X15" s="47">
        <f t="shared" si="1"/>
        <v>15000</v>
      </c>
      <c r="Y15" s="47">
        <f t="shared" si="1"/>
        <v>15200</v>
      </c>
      <c r="Z15" s="48">
        <f>Y15-X15</f>
        <v>200</v>
      </c>
      <c r="AA15" s="49">
        <f>SUM(Y15-X15)/X15*100</f>
        <v>1.3333333333333335</v>
      </c>
    </row>
    <row r="16" spans="1:27" s="65" customFormat="1" ht="11.25" customHeight="1">
      <c r="A16" s="66"/>
      <c r="B16" s="67" t="s">
        <v>135</v>
      </c>
      <c r="C16" s="66" t="s">
        <v>37</v>
      </c>
      <c r="D16" s="44">
        <v>15000</v>
      </c>
      <c r="E16" s="44">
        <v>15000</v>
      </c>
      <c r="F16" s="45">
        <f>E16-D16</f>
        <v>0</v>
      </c>
      <c r="G16" s="70">
        <f>SUM(E16-D16)/D16*100</f>
        <v>0</v>
      </c>
      <c r="H16" s="44">
        <v>15000</v>
      </c>
      <c r="I16" s="44">
        <v>15000</v>
      </c>
      <c r="J16" s="45">
        <f t="shared" si="0"/>
        <v>0</v>
      </c>
      <c r="K16" s="45" t="s">
        <v>124</v>
      </c>
      <c r="L16" s="44">
        <v>15500</v>
      </c>
      <c r="M16" s="44">
        <v>15500</v>
      </c>
      <c r="N16" s="45">
        <f>M16-L16</f>
        <v>0</v>
      </c>
      <c r="O16" s="46">
        <f>SUM(M16-L16)/L16*100</f>
        <v>0</v>
      </c>
      <c r="P16" s="44">
        <v>0</v>
      </c>
      <c r="Q16" s="44">
        <v>0</v>
      </c>
      <c r="R16" s="45">
        <f>Q16-P16</f>
        <v>0</v>
      </c>
      <c r="S16" s="46">
        <v>0</v>
      </c>
      <c r="T16" s="44">
        <v>0</v>
      </c>
      <c r="U16" s="44">
        <v>0</v>
      </c>
      <c r="V16" s="45">
        <f>U16-T16</f>
        <v>0</v>
      </c>
      <c r="W16" s="46">
        <v>0</v>
      </c>
      <c r="X16" s="85">
        <f>SUM(D16+H16+L16+P16+T16)/3</f>
        <v>15166.666666666666</v>
      </c>
      <c r="Y16" s="85">
        <f>SUM(E16+I16+M16+Q16+U16)/3</f>
        <v>15166.666666666666</v>
      </c>
      <c r="Z16" s="48">
        <f>Y16-X16</f>
        <v>0</v>
      </c>
      <c r="AA16" s="49">
        <f>SUM(Y16-X16)/X16*100</f>
        <v>0</v>
      </c>
    </row>
    <row r="17" spans="1:27" s="65" customFormat="1" ht="11.25" customHeight="1">
      <c r="A17" s="66">
        <v>4</v>
      </c>
      <c r="B17" s="67" t="s">
        <v>8</v>
      </c>
      <c r="C17" s="66"/>
      <c r="D17" s="44"/>
      <c r="E17" s="44"/>
      <c r="F17" s="45"/>
      <c r="G17" s="70"/>
      <c r="H17" s="44"/>
      <c r="I17" s="44"/>
      <c r="J17" s="80">
        <f t="shared" si="0"/>
        <v>0</v>
      </c>
      <c r="K17" s="80">
        <f>J17-I17</f>
        <v>0</v>
      </c>
      <c r="L17" s="44" t="s">
        <v>123</v>
      </c>
      <c r="M17" s="44" t="s">
        <v>123</v>
      </c>
      <c r="N17" s="45"/>
      <c r="O17" s="46"/>
      <c r="P17" s="44"/>
      <c r="Q17" s="44"/>
      <c r="R17" s="45"/>
      <c r="S17" s="46"/>
      <c r="T17" s="44"/>
      <c r="U17" s="44"/>
      <c r="V17" s="45"/>
      <c r="W17" s="46"/>
      <c r="X17" s="47"/>
      <c r="Y17" s="47"/>
      <c r="Z17" s="48"/>
      <c r="AA17" s="49"/>
    </row>
    <row r="18" spans="1:27" s="65" customFormat="1" ht="11.25" customHeight="1">
      <c r="A18" s="66"/>
      <c r="B18" s="74" t="s">
        <v>71</v>
      </c>
      <c r="C18" s="68" t="s">
        <v>28</v>
      </c>
      <c r="D18" s="44">
        <v>130000</v>
      </c>
      <c r="E18" s="44">
        <v>130000</v>
      </c>
      <c r="F18" s="45">
        <f>E18-D18</f>
        <v>0</v>
      </c>
      <c r="G18" s="70">
        <f>SUM(E18-D18)/D18*100</f>
        <v>0</v>
      </c>
      <c r="H18" s="44">
        <v>130000</v>
      </c>
      <c r="I18" s="44">
        <v>130000</v>
      </c>
      <c r="J18" s="45">
        <f t="shared" si="0"/>
        <v>0</v>
      </c>
      <c r="K18" s="70">
        <f>SUM(I18-H18)/H18*100</f>
        <v>0</v>
      </c>
      <c r="L18" s="44">
        <v>130000</v>
      </c>
      <c r="M18" s="44">
        <v>130000</v>
      </c>
      <c r="N18" s="45">
        <f>M18-L18</f>
        <v>0</v>
      </c>
      <c r="O18" s="46">
        <f>SUM(M18-L18)/L18*100</f>
        <v>0</v>
      </c>
      <c r="P18" s="44">
        <v>130000</v>
      </c>
      <c r="Q18" s="44">
        <v>130000</v>
      </c>
      <c r="R18" s="45">
        <f>Q18-P18</f>
        <v>0</v>
      </c>
      <c r="S18" s="46">
        <f>SUM(Q18-P18)/P18*100</f>
        <v>0</v>
      </c>
      <c r="T18" s="44">
        <v>130000</v>
      </c>
      <c r="U18" s="44">
        <v>130000</v>
      </c>
      <c r="V18" s="45">
        <f>U18-T18</f>
        <v>0</v>
      </c>
      <c r="W18" s="46">
        <f>SUM(U18-T18)/T18*100</f>
        <v>0</v>
      </c>
      <c r="X18" s="47">
        <f>SUM(D18+H18+L18+P18+T18)/5</f>
        <v>130000</v>
      </c>
      <c r="Y18" s="47">
        <f>SUM(E18+I18+M18+Q18+U18)/5</f>
        <v>130000</v>
      </c>
      <c r="Z18" s="48">
        <f>Y18-X18</f>
        <v>0</v>
      </c>
      <c r="AA18" s="49">
        <f>SUM(Y18-X18)/X18*100</f>
        <v>0</v>
      </c>
    </row>
    <row r="19" spans="1:27" s="65" customFormat="1" ht="11.25" customHeight="1">
      <c r="A19" s="66"/>
      <c r="B19" s="67" t="s">
        <v>62</v>
      </c>
      <c r="C19" s="68" t="s">
        <v>28</v>
      </c>
      <c r="D19" s="44">
        <v>130000</v>
      </c>
      <c r="E19" s="44">
        <v>130000</v>
      </c>
      <c r="F19" s="45">
        <f aca="true" t="shared" si="2" ref="F19:F26">E19-D19</f>
        <v>0</v>
      </c>
      <c r="G19" s="70">
        <f aca="true" t="shared" si="3" ref="G19:G26">SUM(E19-D19)/D19*100</f>
        <v>0</v>
      </c>
      <c r="H19" s="44">
        <v>130000</v>
      </c>
      <c r="I19" s="44">
        <v>130000</v>
      </c>
      <c r="J19" s="45">
        <f aca="true" t="shared" si="4" ref="J19:J26">I19-H19</f>
        <v>0</v>
      </c>
      <c r="K19" s="70">
        <f aca="true" t="shared" si="5" ref="K19:K26">SUM(I19-H19)/H19*100</f>
        <v>0</v>
      </c>
      <c r="L19" s="44">
        <v>130000</v>
      </c>
      <c r="M19" s="44">
        <v>130000</v>
      </c>
      <c r="N19" s="45">
        <f aca="true" t="shared" si="6" ref="N19:N26">M19-L19</f>
        <v>0</v>
      </c>
      <c r="O19" s="46">
        <f aca="true" t="shared" si="7" ref="O19:O26">SUM(M19-L19)/L19*100</f>
        <v>0</v>
      </c>
      <c r="P19" s="44">
        <v>130000</v>
      </c>
      <c r="Q19" s="44">
        <v>130000</v>
      </c>
      <c r="R19" s="45">
        <f aca="true" t="shared" si="8" ref="R19:R26">Q19-P19</f>
        <v>0</v>
      </c>
      <c r="S19" s="46">
        <f aca="true" t="shared" si="9" ref="S19:S26">SUM(Q19-P19)/P19*100</f>
        <v>0</v>
      </c>
      <c r="T19" s="44">
        <v>135000</v>
      </c>
      <c r="U19" s="44">
        <v>135000</v>
      </c>
      <c r="V19" s="45">
        <f>U19-T19</f>
        <v>0</v>
      </c>
      <c r="W19" s="46">
        <f aca="true" t="shared" si="10" ref="W19:W26">SUM(U19-T19)/T19*100</f>
        <v>0</v>
      </c>
      <c r="X19" s="47">
        <f aca="true" t="shared" si="11" ref="X19:Y26">SUM(D19+H19+L19+P19+T19)/5</f>
        <v>131000</v>
      </c>
      <c r="Y19" s="47">
        <f t="shared" si="11"/>
        <v>131000</v>
      </c>
      <c r="Z19" s="48">
        <f aca="true" t="shared" si="12" ref="Z19:Z26">Y19-X19</f>
        <v>0</v>
      </c>
      <c r="AA19" s="49">
        <f aca="true" t="shared" si="13" ref="AA19:AA26">SUM(Y19-X19)/X19*100</f>
        <v>0</v>
      </c>
    </row>
    <row r="20" spans="1:27" s="65" customFormat="1" ht="11.25" customHeight="1">
      <c r="A20" s="66"/>
      <c r="B20" s="67" t="s">
        <v>63</v>
      </c>
      <c r="C20" s="66" t="s">
        <v>28</v>
      </c>
      <c r="D20" s="44">
        <v>133000</v>
      </c>
      <c r="E20" s="44">
        <v>133000</v>
      </c>
      <c r="F20" s="45">
        <f t="shared" si="2"/>
        <v>0</v>
      </c>
      <c r="G20" s="70">
        <f t="shared" si="3"/>
        <v>0</v>
      </c>
      <c r="H20" s="44">
        <v>135000</v>
      </c>
      <c r="I20" s="44">
        <v>135000</v>
      </c>
      <c r="J20" s="45">
        <f t="shared" si="4"/>
        <v>0</v>
      </c>
      <c r="K20" s="70">
        <f t="shared" si="5"/>
        <v>0</v>
      </c>
      <c r="L20" s="44">
        <v>130000</v>
      </c>
      <c r="M20" s="44">
        <v>130000</v>
      </c>
      <c r="N20" s="45">
        <f t="shared" si="6"/>
        <v>0</v>
      </c>
      <c r="O20" s="70">
        <f t="shared" si="7"/>
        <v>0</v>
      </c>
      <c r="P20" s="44">
        <v>130000</v>
      </c>
      <c r="Q20" s="44">
        <v>130000</v>
      </c>
      <c r="R20" s="45">
        <f t="shared" si="8"/>
        <v>0</v>
      </c>
      <c r="S20" s="70">
        <f t="shared" si="9"/>
        <v>0</v>
      </c>
      <c r="T20" s="44">
        <v>135000</v>
      </c>
      <c r="U20" s="44">
        <v>135000</v>
      </c>
      <c r="V20" s="45">
        <f aca="true" t="shared" si="14" ref="V20:V26">U20-T20</f>
        <v>0</v>
      </c>
      <c r="W20" s="70">
        <f t="shared" si="10"/>
        <v>0</v>
      </c>
      <c r="X20" s="47">
        <f t="shared" si="11"/>
        <v>132600</v>
      </c>
      <c r="Y20" s="47">
        <f t="shared" si="11"/>
        <v>132600</v>
      </c>
      <c r="Z20" s="48">
        <f t="shared" si="12"/>
        <v>0</v>
      </c>
      <c r="AA20" s="49">
        <f t="shared" si="13"/>
        <v>0</v>
      </c>
    </row>
    <row r="21" spans="1:27" s="65" customFormat="1" ht="11.25" customHeight="1">
      <c r="A21" s="66"/>
      <c r="B21" s="67" t="s">
        <v>64</v>
      </c>
      <c r="C21" s="68" t="s">
        <v>28</v>
      </c>
      <c r="D21" s="44">
        <v>103000</v>
      </c>
      <c r="E21" s="44">
        <v>103000</v>
      </c>
      <c r="F21" s="45">
        <f t="shared" si="2"/>
        <v>0</v>
      </c>
      <c r="G21" s="70">
        <f>SUM(E21-D21)/D21*100</f>
        <v>0</v>
      </c>
      <c r="H21" s="44">
        <v>110000</v>
      </c>
      <c r="I21" s="44">
        <v>110000</v>
      </c>
      <c r="J21" s="45">
        <f t="shared" si="4"/>
        <v>0</v>
      </c>
      <c r="K21" s="70">
        <f t="shared" si="5"/>
        <v>0</v>
      </c>
      <c r="L21" s="44">
        <v>100000</v>
      </c>
      <c r="M21" s="44">
        <v>100000</v>
      </c>
      <c r="N21" s="45">
        <f>M21-L21</f>
        <v>0</v>
      </c>
      <c r="O21" s="70">
        <f t="shared" si="7"/>
        <v>0</v>
      </c>
      <c r="P21" s="44">
        <v>80000</v>
      </c>
      <c r="Q21" s="44">
        <v>80000</v>
      </c>
      <c r="R21" s="45">
        <f t="shared" si="8"/>
        <v>0</v>
      </c>
      <c r="S21" s="70">
        <f t="shared" si="9"/>
        <v>0</v>
      </c>
      <c r="T21" s="44">
        <v>100000</v>
      </c>
      <c r="U21" s="44">
        <v>100000</v>
      </c>
      <c r="V21" s="45">
        <f t="shared" si="14"/>
        <v>0</v>
      </c>
      <c r="W21" s="70">
        <f t="shared" si="10"/>
        <v>0</v>
      </c>
      <c r="X21" s="47">
        <f t="shared" si="11"/>
        <v>98600</v>
      </c>
      <c r="Y21" s="47">
        <f t="shared" si="11"/>
        <v>98600</v>
      </c>
      <c r="Z21" s="48">
        <f t="shared" si="12"/>
        <v>0</v>
      </c>
      <c r="AA21" s="49">
        <f t="shared" si="13"/>
        <v>0</v>
      </c>
    </row>
    <row r="22" spans="1:27" s="65" customFormat="1" ht="11.25" customHeight="1">
      <c r="A22" s="66"/>
      <c r="B22" s="67" t="s">
        <v>65</v>
      </c>
      <c r="C22" s="66" t="s">
        <v>28</v>
      </c>
      <c r="D22" s="44">
        <v>98000</v>
      </c>
      <c r="E22" s="44">
        <v>98000</v>
      </c>
      <c r="F22" s="45">
        <f t="shared" si="2"/>
        <v>0</v>
      </c>
      <c r="G22" s="70">
        <f t="shared" si="3"/>
        <v>0</v>
      </c>
      <c r="H22" s="44">
        <v>80000</v>
      </c>
      <c r="I22" s="44">
        <v>80000</v>
      </c>
      <c r="J22" s="45">
        <f t="shared" si="4"/>
        <v>0</v>
      </c>
      <c r="K22" s="70">
        <f t="shared" si="5"/>
        <v>0</v>
      </c>
      <c r="L22" s="44">
        <v>80000</v>
      </c>
      <c r="M22" s="44">
        <v>80000</v>
      </c>
      <c r="N22" s="45">
        <f t="shared" si="6"/>
        <v>0</v>
      </c>
      <c r="O22" s="70">
        <f t="shared" si="7"/>
        <v>0</v>
      </c>
      <c r="P22" s="44">
        <v>80000</v>
      </c>
      <c r="Q22" s="44">
        <v>80000</v>
      </c>
      <c r="R22" s="45">
        <f t="shared" si="8"/>
        <v>0</v>
      </c>
      <c r="S22" s="70">
        <f t="shared" si="9"/>
        <v>0</v>
      </c>
      <c r="T22" s="44">
        <v>95000</v>
      </c>
      <c r="U22" s="44">
        <v>95000</v>
      </c>
      <c r="V22" s="45">
        <f t="shared" si="14"/>
        <v>0</v>
      </c>
      <c r="W22" s="70">
        <f t="shared" si="10"/>
        <v>0</v>
      </c>
      <c r="X22" s="47">
        <f t="shared" si="11"/>
        <v>86600</v>
      </c>
      <c r="Y22" s="47">
        <f t="shared" si="11"/>
        <v>86600</v>
      </c>
      <c r="Z22" s="48">
        <f t="shared" si="12"/>
        <v>0</v>
      </c>
      <c r="AA22" s="49">
        <f t="shared" si="13"/>
        <v>0</v>
      </c>
    </row>
    <row r="23" spans="1:27" s="65" customFormat="1" ht="11.25" customHeight="1">
      <c r="A23" s="66"/>
      <c r="B23" s="67" t="s">
        <v>66</v>
      </c>
      <c r="C23" s="68" t="s">
        <v>28</v>
      </c>
      <c r="D23" s="44">
        <v>80000</v>
      </c>
      <c r="E23" s="44">
        <v>80000</v>
      </c>
      <c r="F23" s="45">
        <f t="shared" si="2"/>
        <v>0</v>
      </c>
      <c r="G23" s="70">
        <f t="shared" si="3"/>
        <v>0</v>
      </c>
      <c r="H23" s="44">
        <v>80000</v>
      </c>
      <c r="I23" s="44">
        <v>80000</v>
      </c>
      <c r="J23" s="45">
        <f t="shared" si="4"/>
        <v>0</v>
      </c>
      <c r="K23" s="70">
        <f t="shared" si="5"/>
        <v>0</v>
      </c>
      <c r="L23" s="44">
        <v>80000</v>
      </c>
      <c r="M23" s="44">
        <v>80000</v>
      </c>
      <c r="N23" s="45">
        <f t="shared" si="6"/>
        <v>0</v>
      </c>
      <c r="O23" s="70">
        <f t="shared" si="7"/>
        <v>0</v>
      </c>
      <c r="P23" s="44">
        <v>90000</v>
      </c>
      <c r="Q23" s="44">
        <v>90000</v>
      </c>
      <c r="R23" s="45">
        <f t="shared" si="8"/>
        <v>0</v>
      </c>
      <c r="S23" s="70">
        <f t="shared" si="9"/>
        <v>0</v>
      </c>
      <c r="T23" s="44">
        <v>80000</v>
      </c>
      <c r="U23" s="44">
        <v>80000</v>
      </c>
      <c r="V23" s="45">
        <f t="shared" si="14"/>
        <v>0</v>
      </c>
      <c r="W23" s="70">
        <f t="shared" si="10"/>
        <v>0</v>
      </c>
      <c r="X23" s="47">
        <f t="shared" si="11"/>
        <v>82000</v>
      </c>
      <c r="Y23" s="47">
        <f t="shared" si="11"/>
        <v>82000</v>
      </c>
      <c r="Z23" s="48">
        <f t="shared" si="12"/>
        <v>0</v>
      </c>
      <c r="AA23" s="49">
        <f t="shared" si="13"/>
        <v>0</v>
      </c>
    </row>
    <row r="24" spans="1:27" s="65" customFormat="1" ht="11.25" customHeight="1">
      <c r="A24" s="66"/>
      <c r="B24" s="67" t="s">
        <v>56</v>
      </c>
      <c r="C24" s="66" t="s">
        <v>28</v>
      </c>
      <c r="D24" s="44">
        <v>145000</v>
      </c>
      <c r="E24" s="44">
        <v>145000</v>
      </c>
      <c r="F24" s="45">
        <f>E24-D24</f>
        <v>0</v>
      </c>
      <c r="G24" s="70">
        <f>SUM(E24-D24)/D24*100</f>
        <v>0</v>
      </c>
      <c r="H24" s="44">
        <v>140000</v>
      </c>
      <c r="I24" s="44">
        <v>140000</v>
      </c>
      <c r="J24" s="45">
        <f t="shared" si="4"/>
        <v>0</v>
      </c>
      <c r="K24" s="70">
        <f t="shared" si="5"/>
        <v>0</v>
      </c>
      <c r="L24" s="44">
        <v>140000</v>
      </c>
      <c r="M24" s="44">
        <v>140000</v>
      </c>
      <c r="N24" s="45">
        <f>M24-L24</f>
        <v>0</v>
      </c>
      <c r="O24" s="70">
        <f>SUM(M24-L24)/L24*100</f>
        <v>0</v>
      </c>
      <c r="P24" s="44">
        <v>140000</v>
      </c>
      <c r="Q24" s="44">
        <v>140000</v>
      </c>
      <c r="R24" s="45">
        <f>Q24-P24</f>
        <v>0</v>
      </c>
      <c r="S24" s="70">
        <f>SUM(Q24-P24)/P24*100</f>
        <v>0</v>
      </c>
      <c r="T24" s="44">
        <v>145000</v>
      </c>
      <c r="U24" s="44">
        <v>145000</v>
      </c>
      <c r="V24" s="45">
        <f>U24-T24</f>
        <v>0</v>
      </c>
      <c r="W24" s="70">
        <f>SUM(U24-T24)/T24*100</f>
        <v>0</v>
      </c>
      <c r="X24" s="47">
        <f t="shared" si="11"/>
        <v>142000</v>
      </c>
      <c r="Y24" s="47">
        <f t="shared" si="11"/>
        <v>142000</v>
      </c>
      <c r="Z24" s="48">
        <f>Y24-X24</f>
        <v>0</v>
      </c>
      <c r="AA24" s="49">
        <f>SUM(Y24-X24)/X24*100</f>
        <v>0</v>
      </c>
    </row>
    <row r="25" spans="1:27" s="65" customFormat="1" ht="11.25" customHeight="1">
      <c r="A25" s="66"/>
      <c r="B25" s="67" t="s">
        <v>58</v>
      </c>
      <c r="C25" s="68" t="s">
        <v>28</v>
      </c>
      <c r="D25" s="44">
        <v>32000</v>
      </c>
      <c r="E25" s="44">
        <v>33000</v>
      </c>
      <c r="F25" s="45">
        <f>E25-D25</f>
        <v>1000</v>
      </c>
      <c r="G25" s="70">
        <f t="shared" si="3"/>
        <v>3.125</v>
      </c>
      <c r="H25" s="44">
        <v>32000</v>
      </c>
      <c r="I25" s="44">
        <v>32000</v>
      </c>
      <c r="J25" s="45">
        <f t="shared" si="4"/>
        <v>0</v>
      </c>
      <c r="K25" s="46">
        <f t="shared" si="5"/>
        <v>0</v>
      </c>
      <c r="L25" s="44">
        <v>32000</v>
      </c>
      <c r="M25" s="44">
        <v>32000</v>
      </c>
      <c r="N25" s="45">
        <f t="shared" si="6"/>
        <v>0</v>
      </c>
      <c r="O25" s="46">
        <f t="shared" si="7"/>
        <v>0</v>
      </c>
      <c r="P25" s="44">
        <v>32000</v>
      </c>
      <c r="Q25" s="44">
        <v>31000</v>
      </c>
      <c r="R25" s="45">
        <f t="shared" si="8"/>
        <v>-1000</v>
      </c>
      <c r="S25" s="46">
        <f t="shared" si="9"/>
        <v>-3.125</v>
      </c>
      <c r="T25" s="44">
        <v>34000</v>
      </c>
      <c r="U25" s="44">
        <v>33000</v>
      </c>
      <c r="V25" s="45">
        <f t="shared" si="14"/>
        <v>-1000</v>
      </c>
      <c r="W25" s="46">
        <f t="shared" si="10"/>
        <v>-2.941176470588235</v>
      </c>
      <c r="X25" s="47">
        <f>SUM(D25+H25+L25+P25+T25)/5</f>
        <v>32400</v>
      </c>
      <c r="Y25" s="47">
        <f>SUM(E25+I25+M25+Q25+U25)/5</f>
        <v>32200</v>
      </c>
      <c r="Z25" s="48">
        <f>Y25-X25</f>
        <v>-200</v>
      </c>
      <c r="AA25" s="49">
        <f>SUM(Y25-X25)/X25*100</f>
        <v>-0.6172839506172839</v>
      </c>
    </row>
    <row r="26" spans="1:27" s="65" customFormat="1" ht="11.25" customHeight="1">
      <c r="A26" s="66"/>
      <c r="B26" s="67" t="s">
        <v>9</v>
      </c>
      <c r="C26" s="68" t="s">
        <v>28</v>
      </c>
      <c r="D26" s="73">
        <v>80000</v>
      </c>
      <c r="E26" s="73">
        <v>80000</v>
      </c>
      <c r="F26" s="45">
        <f t="shared" si="2"/>
        <v>0</v>
      </c>
      <c r="G26" s="70">
        <f t="shared" si="3"/>
        <v>0</v>
      </c>
      <c r="H26" s="73">
        <v>70000</v>
      </c>
      <c r="I26" s="73">
        <v>70000</v>
      </c>
      <c r="J26" s="45">
        <f t="shared" si="4"/>
        <v>0</v>
      </c>
      <c r="K26" s="46">
        <f t="shared" si="5"/>
        <v>0</v>
      </c>
      <c r="L26" s="73">
        <v>80000</v>
      </c>
      <c r="M26" s="73">
        <v>80000</v>
      </c>
      <c r="N26" s="45">
        <f t="shared" si="6"/>
        <v>0</v>
      </c>
      <c r="O26" s="46">
        <f t="shared" si="7"/>
        <v>0</v>
      </c>
      <c r="P26" s="73">
        <v>70000</v>
      </c>
      <c r="Q26" s="73">
        <v>70000</v>
      </c>
      <c r="R26" s="45">
        <f t="shared" si="8"/>
        <v>0</v>
      </c>
      <c r="S26" s="46">
        <f t="shared" si="9"/>
        <v>0</v>
      </c>
      <c r="T26" s="73">
        <v>80000</v>
      </c>
      <c r="U26" s="73">
        <v>80000</v>
      </c>
      <c r="V26" s="45">
        <f t="shared" si="14"/>
        <v>0</v>
      </c>
      <c r="W26" s="46">
        <f t="shared" si="10"/>
        <v>0</v>
      </c>
      <c r="X26" s="47">
        <f t="shared" si="11"/>
        <v>76000</v>
      </c>
      <c r="Y26" s="47">
        <f t="shared" si="11"/>
        <v>76000</v>
      </c>
      <c r="Z26" s="48">
        <f t="shared" si="12"/>
        <v>0</v>
      </c>
      <c r="AA26" s="49">
        <f t="shared" si="13"/>
        <v>0</v>
      </c>
    </row>
    <row r="27" spans="1:27" s="65" customFormat="1" ht="11.25" customHeight="1">
      <c r="A27" s="66">
        <v>5</v>
      </c>
      <c r="B27" s="67" t="s">
        <v>10</v>
      </c>
      <c r="C27" s="66"/>
      <c r="D27" s="44"/>
      <c r="E27" s="44"/>
      <c r="F27" s="45"/>
      <c r="G27" s="70"/>
      <c r="H27" s="44"/>
      <c r="I27" s="44"/>
      <c r="J27" s="45"/>
      <c r="K27" s="46"/>
      <c r="L27" s="44"/>
      <c r="M27" s="44"/>
      <c r="N27" s="45"/>
      <c r="O27" s="46"/>
      <c r="P27" s="44"/>
      <c r="Q27" s="44"/>
      <c r="R27" s="45"/>
      <c r="S27" s="46"/>
      <c r="T27" s="44"/>
      <c r="U27" s="44"/>
      <c r="V27" s="45"/>
      <c r="W27" s="46"/>
      <c r="X27" s="44"/>
      <c r="Y27" s="44"/>
      <c r="Z27" s="48"/>
      <c r="AA27" s="49"/>
    </row>
    <row r="28" spans="1:27" s="65" customFormat="1" ht="11.25" customHeight="1">
      <c r="A28" s="66"/>
      <c r="B28" s="67" t="s">
        <v>59</v>
      </c>
      <c r="C28" s="68" t="s">
        <v>28</v>
      </c>
      <c r="D28" s="44">
        <v>27000</v>
      </c>
      <c r="E28" s="44">
        <v>27000</v>
      </c>
      <c r="F28" s="45">
        <f>E28-D28</f>
        <v>0</v>
      </c>
      <c r="G28" s="46">
        <f>SUM(E28-D28)/D28*100</f>
        <v>0</v>
      </c>
      <c r="H28" s="44">
        <v>26500</v>
      </c>
      <c r="I28" s="44">
        <v>26500</v>
      </c>
      <c r="J28" s="45">
        <f>I28-H28</f>
        <v>0</v>
      </c>
      <c r="K28" s="46">
        <f>SUM(I28-H28)/H28*100</f>
        <v>0</v>
      </c>
      <c r="L28" s="44">
        <v>27000</v>
      </c>
      <c r="M28" s="44">
        <v>27000</v>
      </c>
      <c r="N28" s="45">
        <f>M28-L28</f>
        <v>0</v>
      </c>
      <c r="O28" s="46">
        <f>SUM(M28-L28)/L28*100</f>
        <v>0</v>
      </c>
      <c r="P28" s="59">
        <v>27000</v>
      </c>
      <c r="Q28" s="59">
        <v>28000</v>
      </c>
      <c r="R28" s="45">
        <f>Q28-P28</f>
        <v>1000</v>
      </c>
      <c r="S28" s="46">
        <f>SUM(Q28-P28)/P28*100</f>
        <v>3.7037037037037033</v>
      </c>
      <c r="T28" s="44">
        <v>27500</v>
      </c>
      <c r="U28" s="44">
        <v>27000</v>
      </c>
      <c r="V28" s="45">
        <f>U28-T28</f>
        <v>-500</v>
      </c>
      <c r="W28" s="46">
        <f>SUM(U28-T28)/T28*100</f>
        <v>-1.8181818181818181</v>
      </c>
      <c r="X28" s="47">
        <f>SUM(D28+H28+L28+P28+T28)/5</f>
        <v>27000</v>
      </c>
      <c r="Y28" s="47">
        <f>SUM(E28+I28+M28+Q28+U28)/5</f>
        <v>27100</v>
      </c>
      <c r="Z28" s="48">
        <f>Y28-X28</f>
        <v>100</v>
      </c>
      <c r="AA28" s="49">
        <f>SUM(Y28-X28)/X28*100</f>
        <v>0.3703703703703704</v>
      </c>
    </row>
    <row r="29" spans="1:27" s="65" customFormat="1" ht="11.25" customHeight="1">
      <c r="A29" s="66"/>
      <c r="B29" s="67" t="s">
        <v>51</v>
      </c>
      <c r="C29" s="68" t="s">
        <v>28</v>
      </c>
      <c r="D29" s="73">
        <v>42500</v>
      </c>
      <c r="E29" s="73">
        <v>42500</v>
      </c>
      <c r="F29" s="45">
        <f>E29-D29</f>
        <v>0</v>
      </c>
      <c r="G29" s="46">
        <f>SUM(E29-D29)/D29*100</f>
        <v>0</v>
      </c>
      <c r="H29" s="73">
        <v>42000</v>
      </c>
      <c r="I29" s="73">
        <v>42000</v>
      </c>
      <c r="J29" s="45">
        <f>I29-H29</f>
        <v>0</v>
      </c>
      <c r="K29" s="46">
        <f>SUM(I29-H29)/H29*100</f>
        <v>0</v>
      </c>
      <c r="L29" s="44">
        <v>42000</v>
      </c>
      <c r="M29" s="44">
        <v>42000</v>
      </c>
      <c r="N29" s="45">
        <f>M29-L29</f>
        <v>0</v>
      </c>
      <c r="O29" s="46">
        <f>SUM(M29-L29)/L29*100</f>
        <v>0</v>
      </c>
      <c r="P29" s="44">
        <v>45000</v>
      </c>
      <c r="Q29" s="44">
        <v>45000</v>
      </c>
      <c r="R29" s="45">
        <f>Q29-P29</f>
        <v>0</v>
      </c>
      <c r="S29" s="46">
        <f>SUM(Q29-P29)/P29*100</f>
        <v>0</v>
      </c>
      <c r="T29" s="44">
        <v>40000</v>
      </c>
      <c r="U29" s="44">
        <v>40000</v>
      </c>
      <c r="V29" s="45">
        <f>U29-T29</f>
        <v>0</v>
      </c>
      <c r="W29" s="46">
        <f>SUM(U29-T29)/T29*100</f>
        <v>0</v>
      </c>
      <c r="X29" s="47">
        <f>SUM(D29+H29+L29+P29+T29)/5</f>
        <v>42300</v>
      </c>
      <c r="Y29" s="47">
        <f>SUM(E29+I29+M29+Q29+U29)/5</f>
        <v>42300</v>
      </c>
      <c r="Z29" s="48">
        <f>Y29-X29</f>
        <v>0</v>
      </c>
      <c r="AA29" s="49">
        <f>SUM(Y29-X29)/X29*100</f>
        <v>0</v>
      </c>
    </row>
    <row r="30" spans="1:27" s="65" customFormat="1" ht="11.25" customHeight="1">
      <c r="A30" s="66">
        <v>6</v>
      </c>
      <c r="B30" s="71" t="s">
        <v>11</v>
      </c>
      <c r="C30" s="66"/>
      <c r="D30" s="44"/>
      <c r="E30" s="44"/>
      <c r="F30" s="45"/>
      <c r="G30" s="46"/>
      <c r="H30" s="44"/>
      <c r="I30" s="44"/>
      <c r="J30" s="45"/>
      <c r="K30" s="46"/>
      <c r="L30" s="44"/>
      <c r="M30" s="44"/>
      <c r="N30" s="45"/>
      <c r="O30" s="46"/>
      <c r="P30" s="44"/>
      <c r="Q30" s="44"/>
      <c r="R30" s="45"/>
      <c r="S30" s="46"/>
      <c r="T30" s="44"/>
      <c r="U30" s="44"/>
      <c r="V30" s="45"/>
      <c r="W30" s="46"/>
      <c r="X30" s="47"/>
      <c r="Y30" s="47"/>
      <c r="Z30" s="48"/>
      <c r="AA30" s="49"/>
    </row>
    <row r="31" spans="1:27" s="65" customFormat="1" ht="11.25" customHeight="1">
      <c r="A31" s="66"/>
      <c r="B31" s="67" t="s">
        <v>49</v>
      </c>
      <c r="C31" s="66" t="s">
        <v>132</v>
      </c>
      <c r="D31" s="44">
        <v>38900</v>
      </c>
      <c r="E31" s="44">
        <v>38900</v>
      </c>
      <c r="F31" s="45">
        <f aca="true" t="shared" si="15" ref="F31:F36">E31-D31</f>
        <v>0</v>
      </c>
      <c r="G31" s="46">
        <f aca="true" t="shared" si="16" ref="G31:G36">SUM(E31-D31)/D31*100</f>
        <v>0</v>
      </c>
      <c r="H31" s="44">
        <v>37400</v>
      </c>
      <c r="I31" s="44">
        <v>37400</v>
      </c>
      <c r="J31" s="45">
        <f aca="true" t="shared" si="17" ref="J31:J36">I31-H31</f>
        <v>0</v>
      </c>
      <c r="K31" s="46">
        <f aca="true" t="shared" si="18" ref="K31:K36">SUM(I31-H31)/H31*100</f>
        <v>0</v>
      </c>
      <c r="L31" s="44">
        <v>37400</v>
      </c>
      <c r="M31" s="44">
        <v>37400</v>
      </c>
      <c r="N31" s="45">
        <f>M31-L31</f>
        <v>0</v>
      </c>
      <c r="O31" s="46">
        <f aca="true" t="shared" si="19" ref="O31:O36">SUM(M31-L31)/L31*100</f>
        <v>0</v>
      </c>
      <c r="P31" s="44">
        <v>37400</v>
      </c>
      <c r="Q31" s="44">
        <v>37400</v>
      </c>
      <c r="R31" s="45">
        <f aca="true" t="shared" si="20" ref="R31:R36">Q31-P31</f>
        <v>0</v>
      </c>
      <c r="S31" s="46">
        <f aca="true" t="shared" si="21" ref="S31:S36">SUM(Q31-P31)/P31*100</f>
        <v>0</v>
      </c>
      <c r="T31" s="44">
        <v>43000</v>
      </c>
      <c r="U31" s="44">
        <v>43000</v>
      </c>
      <c r="V31" s="45">
        <f aca="true" t="shared" si="22" ref="V31:V36">U31-T31</f>
        <v>0</v>
      </c>
      <c r="W31" s="46">
        <f aca="true" t="shared" si="23" ref="W31:W36">SUM(U31-T31)/T31*100</f>
        <v>0</v>
      </c>
      <c r="X31" s="47">
        <f aca="true" t="shared" si="24" ref="X31:Y36">SUM(D31+H31+L31+P31+T31)/5</f>
        <v>38820</v>
      </c>
      <c r="Y31" s="47">
        <f t="shared" si="24"/>
        <v>38820</v>
      </c>
      <c r="Z31" s="48">
        <f aca="true" t="shared" si="25" ref="Z31:Z36">Y31-X31</f>
        <v>0</v>
      </c>
      <c r="AA31" s="49">
        <f aca="true" t="shared" si="26" ref="AA31:AA36">SUM(Y31-X31)/X31*100</f>
        <v>0</v>
      </c>
    </row>
    <row r="32" spans="1:27" s="65" customFormat="1" ht="11.25" customHeight="1">
      <c r="A32" s="66"/>
      <c r="B32" s="67" t="s">
        <v>50</v>
      </c>
      <c r="C32" s="66" t="s">
        <v>132</v>
      </c>
      <c r="D32" s="44">
        <v>43900</v>
      </c>
      <c r="E32" s="44">
        <v>43900</v>
      </c>
      <c r="F32" s="45">
        <f t="shared" si="15"/>
        <v>0</v>
      </c>
      <c r="G32" s="46">
        <f t="shared" si="16"/>
        <v>0</v>
      </c>
      <c r="H32" s="44">
        <v>43700</v>
      </c>
      <c r="I32" s="44">
        <v>43700</v>
      </c>
      <c r="J32" s="45">
        <f t="shared" si="17"/>
        <v>0</v>
      </c>
      <c r="K32" s="46">
        <f t="shared" si="18"/>
        <v>0</v>
      </c>
      <c r="L32" s="44">
        <v>43700</v>
      </c>
      <c r="M32" s="44">
        <v>43700</v>
      </c>
      <c r="N32" s="45" t="s">
        <v>137</v>
      </c>
      <c r="O32" s="46">
        <f t="shared" si="19"/>
        <v>0</v>
      </c>
      <c r="P32" s="44">
        <v>42200</v>
      </c>
      <c r="Q32" s="44">
        <v>42200</v>
      </c>
      <c r="R32" s="45">
        <f t="shared" si="20"/>
        <v>0</v>
      </c>
      <c r="S32" s="46">
        <f t="shared" si="21"/>
        <v>0</v>
      </c>
      <c r="T32" s="44">
        <v>43900</v>
      </c>
      <c r="U32" s="44">
        <v>43900</v>
      </c>
      <c r="V32" s="45">
        <f t="shared" si="22"/>
        <v>0</v>
      </c>
      <c r="W32" s="46">
        <f t="shared" si="23"/>
        <v>0</v>
      </c>
      <c r="X32" s="47">
        <f t="shared" si="24"/>
        <v>43480</v>
      </c>
      <c r="Y32" s="47">
        <f t="shared" si="24"/>
        <v>43480</v>
      </c>
      <c r="Z32" s="48">
        <f t="shared" si="25"/>
        <v>0</v>
      </c>
      <c r="AA32" s="49">
        <f t="shared" si="26"/>
        <v>0</v>
      </c>
    </row>
    <row r="33" spans="1:27" s="65" customFormat="1" ht="11.25" customHeight="1">
      <c r="A33" s="66"/>
      <c r="B33" s="67" t="s">
        <v>47</v>
      </c>
      <c r="C33" s="66" t="s">
        <v>133</v>
      </c>
      <c r="D33" s="44">
        <v>12000</v>
      </c>
      <c r="E33" s="44">
        <v>12000</v>
      </c>
      <c r="F33" s="45">
        <f t="shared" si="15"/>
        <v>0</v>
      </c>
      <c r="G33" s="46">
        <f t="shared" si="16"/>
        <v>0</v>
      </c>
      <c r="H33" s="44">
        <v>12000</v>
      </c>
      <c r="I33" s="44">
        <v>12000</v>
      </c>
      <c r="J33" s="45">
        <f t="shared" si="17"/>
        <v>0</v>
      </c>
      <c r="K33" s="46">
        <f t="shared" si="18"/>
        <v>0</v>
      </c>
      <c r="L33" s="44">
        <v>11500</v>
      </c>
      <c r="M33" s="44">
        <v>11500</v>
      </c>
      <c r="N33" s="45" t="s">
        <v>139</v>
      </c>
      <c r="O33" s="46">
        <f t="shared" si="19"/>
        <v>0</v>
      </c>
      <c r="P33" s="44">
        <v>12250</v>
      </c>
      <c r="Q33" s="44">
        <v>12250</v>
      </c>
      <c r="R33" s="45">
        <f t="shared" si="20"/>
        <v>0</v>
      </c>
      <c r="S33" s="46">
        <f t="shared" si="21"/>
        <v>0</v>
      </c>
      <c r="T33" s="44">
        <v>11000</v>
      </c>
      <c r="U33" s="44">
        <v>11000</v>
      </c>
      <c r="V33" s="45">
        <f t="shared" si="22"/>
        <v>0</v>
      </c>
      <c r="W33" s="46">
        <f t="shared" si="23"/>
        <v>0</v>
      </c>
      <c r="X33" s="47">
        <f t="shared" si="24"/>
        <v>11750</v>
      </c>
      <c r="Y33" s="47">
        <f t="shared" si="24"/>
        <v>11750</v>
      </c>
      <c r="Z33" s="48">
        <f t="shared" si="25"/>
        <v>0</v>
      </c>
      <c r="AA33" s="49">
        <f t="shared" si="26"/>
        <v>0</v>
      </c>
    </row>
    <row r="34" spans="1:27" s="65" customFormat="1" ht="11.25" customHeight="1">
      <c r="A34" s="66"/>
      <c r="B34" s="67" t="s">
        <v>48</v>
      </c>
      <c r="C34" s="66" t="s">
        <v>133</v>
      </c>
      <c r="D34" s="44">
        <v>10000</v>
      </c>
      <c r="E34" s="44">
        <v>10000</v>
      </c>
      <c r="F34" s="45">
        <f t="shared" si="15"/>
        <v>0</v>
      </c>
      <c r="G34" s="46">
        <f t="shared" si="16"/>
        <v>0</v>
      </c>
      <c r="H34" s="44">
        <v>10100</v>
      </c>
      <c r="I34" s="44">
        <v>10100</v>
      </c>
      <c r="J34" s="45">
        <f t="shared" si="17"/>
        <v>0</v>
      </c>
      <c r="K34" s="46">
        <f t="shared" si="18"/>
        <v>0</v>
      </c>
      <c r="L34" s="44">
        <v>10500</v>
      </c>
      <c r="M34" s="44">
        <v>10500</v>
      </c>
      <c r="N34" s="45">
        <f>M34-L34</f>
        <v>0</v>
      </c>
      <c r="O34" s="46">
        <f t="shared" si="19"/>
        <v>0</v>
      </c>
      <c r="P34" s="44">
        <v>11000</v>
      </c>
      <c r="Q34" s="44">
        <v>11000</v>
      </c>
      <c r="R34" s="45">
        <f t="shared" si="20"/>
        <v>0</v>
      </c>
      <c r="S34" s="46">
        <f t="shared" si="21"/>
        <v>0</v>
      </c>
      <c r="T34" s="44">
        <v>10000</v>
      </c>
      <c r="U34" s="44">
        <v>10000</v>
      </c>
      <c r="V34" s="45">
        <f t="shared" si="22"/>
        <v>0</v>
      </c>
      <c r="W34" s="46">
        <f t="shared" si="23"/>
        <v>0</v>
      </c>
      <c r="X34" s="47">
        <f t="shared" si="24"/>
        <v>10320</v>
      </c>
      <c r="Y34" s="47">
        <f t="shared" si="24"/>
        <v>10320</v>
      </c>
      <c r="Z34" s="48">
        <f t="shared" si="25"/>
        <v>0</v>
      </c>
      <c r="AA34" s="49">
        <f t="shared" si="26"/>
        <v>0</v>
      </c>
    </row>
    <row r="35" spans="1:27" s="65" customFormat="1" ht="11.25" customHeight="1">
      <c r="A35" s="66"/>
      <c r="B35" s="67" t="s">
        <v>126</v>
      </c>
      <c r="C35" s="66" t="s">
        <v>127</v>
      </c>
      <c r="D35" s="44">
        <v>38200</v>
      </c>
      <c r="E35" s="44">
        <v>38200</v>
      </c>
      <c r="F35" s="45">
        <f t="shared" si="15"/>
        <v>0</v>
      </c>
      <c r="G35" s="46">
        <f t="shared" si="16"/>
        <v>0</v>
      </c>
      <c r="H35" s="44">
        <v>38500</v>
      </c>
      <c r="I35" s="44">
        <v>38500</v>
      </c>
      <c r="J35" s="45">
        <f t="shared" si="17"/>
        <v>0</v>
      </c>
      <c r="K35" s="46">
        <f t="shared" si="18"/>
        <v>0</v>
      </c>
      <c r="L35" s="44">
        <v>38200</v>
      </c>
      <c r="M35" s="44">
        <v>38200</v>
      </c>
      <c r="N35" s="45">
        <f>M35-L35</f>
        <v>0</v>
      </c>
      <c r="O35" s="46">
        <f t="shared" si="19"/>
        <v>0</v>
      </c>
      <c r="P35" s="44">
        <v>38700</v>
      </c>
      <c r="Q35" s="44">
        <v>38700</v>
      </c>
      <c r="R35" s="45">
        <f t="shared" si="20"/>
        <v>0</v>
      </c>
      <c r="S35" s="46">
        <f t="shared" si="21"/>
        <v>0</v>
      </c>
      <c r="T35" s="44">
        <v>38200</v>
      </c>
      <c r="U35" s="44">
        <v>38200</v>
      </c>
      <c r="V35" s="45">
        <f t="shared" si="22"/>
        <v>0</v>
      </c>
      <c r="W35" s="46">
        <f t="shared" si="23"/>
        <v>0</v>
      </c>
      <c r="X35" s="47">
        <f>SUM(D35+H35+L35+P35+T35)/5</f>
        <v>38360</v>
      </c>
      <c r="Y35" s="47">
        <f>SUM(E35+I35+M35+Q35+U35)/5</f>
        <v>38360</v>
      </c>
      <c r="Z35" s="48">
        <f t="shared" si="25"/>
        <v>0</v>
      </c>
      <c r="AA35" s="49">
        <f t="shared" si="26"/>
        <v>0</v>
      </c>
    </row>
    <row r="36" spans="1:27" s="65" customFormat="1" ht="11.25" customHeight="1">
      <c r="A36" s="66">
        <v>7</v>
      </c>
      <c r="B36" s="71" t="s">
        <v>12</v>
      </c>
      <c r="C36" s="68" t="s">
        <v>28</v>
      </c>
      <c r="D36" s="44">
        <v>7000</v>
      </c>
      <c r="E36" s="44">
        <v>7000</v>
      </c>
      <c r="F36" s="45">
        <f t="shared" si="15"/>
        <v>0</v>
      </c>
      <c r="G36" s="46">
        <f t="shared" si="16"/>
        <v>0</v>
      </c>
      <c r="H36" s="44">
        <v>6000</v>
      </c>
      <c r="I36" s="44">
        <v>6000</v>
      </c>
      <c r="J36" s="45">
        <f t="shared" si="17"/>
        <v>0</v>
      </c>
      <c r="K36" s="46">
        <f t="shared" si="18"/>
        <v>0</v>
      </c>
      <c r="L36" s="44">
        <v>7000</v>
      </c>
      <c r="M36" s="44">
        <v>7000</v>
      </c>
      <c r="N36" s="45" t="s">
        <v>27</v>
      </c>
      <c r="O36" s="46">
        <f t="shared" si="19"/>
        <v>0</v>
      </c>
      <c r="P36" s="44">
        <v>6000</v>
      </c>
      <c r="Q36" s="44">
        <v>6000</v>
      </c>
      <c r="R36" s="45">
        <f t="shared" si="20"/>
        <v>0</v>
      </c>
      <c r="S36" s="46">
        <f t="shared" si="21"/>
        <v>0</v>
      </c>
      <c r="T36" s="44">
        <v>6000</v>
      </c>
      <c r="U36" s="44">
        <v>6000</v>
      </c>
      <c r="V36" s="45">
        <f t="shared" si="22"/>
        <v>0</v>
      </c>
      <c r="W36" s="46">
        <f t="shared" si="23"/>
        <v>0</v>
      </c>
      <c r="X36" s="47">
        <f t="shared" si="24"/>
        <v>6400</v>
      </c>
      <c r="Y36" s="47">
        <f t="shared" si="24"/>
        <v>6400</v>
      </c>
      <c r="Z36" s="48">
        <f t="shared" si="25"/>
        <v>0</v>
      </c>
      <c r="AA36" s="49">
        <f t="shared" si="26"/>
        <v>0</v>
      </c>
    </row>
    <row r="37" spans="1:27" s="65" customFormat="1" ht="12" customHeight="1">
      <c r="A37" s="66">
        <v>8</v>
      </c>
      <c r="B37" s="71" t="s">
        <v>43</v>
      </c>
      <c r="C37" s="66"/>
      <c r="D37" s="44"/>
      <c r="E37" s="44"/>
      <c r="F37" s="45"/>
      <c r="G37" s="46"/>
      <c r="H37" s="44"/>
      <c r="I37" s="44"/>
      <c r="J37" s="45"/>
      <c r="K37" s="46"/>
      <c r="L37" s="45" t="s">
        <v>138</v>
      </c>
      <c r="M37" s="45" t="s">
        <v>138</v>
      </c>
      <c r="N37" s="45" t="s">
        <v>138</v>
      </c>
      <c r="O37" s="46"/>
      <c r="P37" s="44"/>
      <c r="Q37" s="44"/>
      <c r="R37" s="45"/>
      <c r="S37" s="46"/>
      <c r="T37" s="44"/>
      <c r="U37" s="44"/>
      <c r="V37" s="45"/>
      <c r="W37" s="46"/>
      <c r="X37" s="47"/>
      <c r="Y37" s="47"/>
      <c r="Z37" s="48"/>
      <c r="AA37" s="49"/>
    </row>
    <row r="38" spans="1:27" s="65" customFormat="1" ht="11.25" customHeight="1">
      <c r="A38" s="66"/>
      <c r="B38" s="67" t="s">
        <v>45</v>
      </c>
      <c r="C38" s="66" t="s">
        <v>28</v>
      </c>
      <c r="D38" s="44" t="s">
        <v>67</v>
      </c>
      <c r="E38" s="44" t="s">
        <v>67</v>
      </c>
      <c r="F38" s="45">
        <v>0</v>
      </c>
      <c r="G38" s="46">
        <v>0</v>
      </c>
      <c r="H38" s="44" t="s">
        <v>67</v>
      </c>
      <c r="I38" s="44" t="s">
        <v>67</v>
      </c>
      <c r="J38" s="45"/>
      <c r="K38" s="46">
        <v>0</v>
      </c>
      <c r="L38" s="44" t="s">
        <v>67</v>
      </c>
      <c r="M38" s="44" t="s">
        <v>67</v>
      </c>
      <c r="N38" s="45">
        <v>0</v>
      </c>
      <c r="O38" s="46">
        <v>0</v>
      </c>
      <c r="P38" s="44" t="s">
        <v>67</v>
      </c>
      <c r="Q38" s="44" t="s">
        <v>67</v>
      </c>
      <c r="R38" s="45">
        <v>0</v>
      </c>
      <c r="S38" s="46">
        <v>0</v>
      </c>
      <c r="T38" s="44" t="s">
        <v>67</v>
      </c>
      <c r="U38" s="44" t="s">
        <v>67</v>
      </c>
      <c r="V38" s="44" t="s">
        <v>67</v>
      </c>
      <c r="W38" s="46">
        <v>0</v>
      </c>
      <c r="X38" s="44" t="s">
        <v>67</v>
      </c>
      <c r="Y38" s="44" t="s">
        <v>67</v>
      </c>
      <c r="Z38" s="44" t="s">
        <v>67</v>
      </c>
      <c r="AA38" s="49">
        <v>0</v>
      </c>
    </row>
    <row r="39" spans="1:27" s="65" customFormat="1" ht="11.25" customHeight="1">
      <c r="A39" s="66"/>
      <c r="B39" s="67" t="s">
        <v>44</v>
      </c>
      <c r="C39" s="68" t="s">
        <v>28</v>
      </c>
      <c r="D39" s="44">
        <v>12500</v>
      </c>
      <c r="E39" s="44">
        <v>12500</v>
      </c>
      <c r="F39" s="45">
        <f>E39-D39</f>
        <v>0</v>
      </c>
      <c r="G39" s="46">
        <f>SUM(E39-D39)/D39*100</f>
        <v>0</v>
      </c>
      <c r="H39" s="44">
        <v>12500</v>
      </c>
      <c r="I39" s="44">
        <v>12500</v>
      </c>
      <c r="J39" s="45">
        <f>I39-H39</f>
        <v>0</v>
      </c>
      <c r="K39" s="46">
        <f>SUM(I39-H39)/H39*100</f>
        <v>0</v>
      </c>
      <c r="L39" s="44">
        <v>12500</v>
      </c>
      <c r="M39" s="44">
        <v>12500</v>
      </c>
      <c r="N39" s="45">
        <f>M39-L39</f>
        <v>0</v>
      </c>
      <c r="O39" s="46">
        <v>0</v>
      </c>
      <c r="P39" s="44">
        <v>12500</v>
      </c>
      <c r="Q39" s="44">
        <v>12500</v>
      </c>
      <c r="R39" s="45">
        <f>Q39-P39</f>
        <v>0</v>
      </c>
      <c r="S39" s="46">
        <f>SUM(Q39-P39)/P39*100</f>
        <v>0</v>
      </c>
      <c r="T39" s="44">
        <v>12500</v>
      </c>
      <c r="U39" s="44">
        <v>12500</v>
      </c>
      <c r="V39" s="45">
        <f>U39-T39</f>
        <v>0</v>
      </c>
      <c r="W39" s="46">
        <f>SUM(U39-T39)/T39*100</f>
        <v>0</v>
      </c>
      <c r="X39" s="47">
        <f>SUM(D39+H39+L39+P39+T39)/5</f>
        <v>12500</v>
      </c>
      <c r="Y39" s="47">
        <f>SUM(E39+I39+M39+Q39+U39)/5</f>
        <v>12500</v>
      </c>
      <c r="Z39" s="48">
        <f>Y39-X39</f>
        <v>0</v>
      </c>
      <c r="AA39" s="49">
        <f>SUM(Y39-X39)/X39*100</f>
        <v>0</v>
      </c>
    </row>
    <row r="40" spans="1:27" s="65" customFormat="1" ht="11.25" customHeight="1">
      <c r="A40" s="66"/>
      <c r="B40" s="67" t="s">
        <v>46</v>
      </c>
      <c r="C40" s="66" t="s">
        <v>28</v>
      </c>
      <c r="D40" s="44" t="s">
        <v>67</v>
      </c>
      <c r="E40" s="44" t="s">
        <v>67</v>
      </c>
      <c r="F40" s="45">
        <v>0</v>
      </c>
      <c r="G40" s="46">
        <v>0</v>
      </c>
      <c r="H40" s="44" t="s">
        <v>67</v>
      </c>
      <c r="I40" s="44" t="s">
        <v>67</v>
      </c>
      <c r="J40" s="45"/>
      <c r="K40" s="46">
        <v>0</v>
      </c>
      <c r="L40" s="44" t="s">
        <v>67</v>
      </c>
      <c r="M40" s="44" t="s">
        <v>67</v>
      </c>
      <c r="N40" s="45">
        <v>0</v>
      </c>
      <c r="O40" s="46">
        <v>0</v>
      </c>
      <c r="P40" s="44" t="s">
        <v>67</v>
      </c>
      <c r="Q40" s="44" t="s">
        <v>67</v>
      </c>
      <c r="R40" s="45">
        <v>0</v>
      </c>
      <c r="S40" s="46">
        <v>0</v>
      </c>
      <c r="T40" s="44" t="s">
        <v>67</v>
      </c>
      <c r="U40" s="44" t="s">
        <v>67</v>
      </c>
      <c r="V40" s="44" t="s">
        <v>67</v>
      </c>
      <c r="W40" s="46">
        <v>0</v>
      </c>
      <c r="X40" s="44" t="s">
        <v>67</v>
      </c>
      <c r="Y40" s="44" t="s">
        <v>67</v>
      </c>
      <c r="Z40" s="44" t="s">
        <v>67</v>
      </c>
      <c r="AA40" s="49">
        <v>0</v>
      </c>
    </row>
    <row r="41" spans="1:27" s="65" customFormat="1" ht="11.25" customHeight="1">
      <c r="A41" s="66">
        <v>9</v>
      </c>
      <c r="B41" s="71" t="s">
        <v>15</v>
      </c>
      <c r="C41" s="66"/>
      <c r="D41" s="44"/>
      <c r="E41" s="44"/>
      <c r="F41" s="45"/>
      <c r="G41" s="46"/>
      <c r="H41" s="44"/>
      <c r="I41" s="44"/>
      <c r="J41" s="45"/>
      <c r="K41" s="46"/>
      <c r="L41" s="44"/>
      <c r="M41" s="44"/>
      <c r="N41" s="45"/>
      <c r="O41" s="46"/>
      <c r="P41" s="44"/>
      <c r="Q41" s="44"/>
      <c r="R41" s="45"/>
      <c r="S41" s="46"/>
      <c r="T41" s="44"/>
      <c r="U41" s="44"/>
      <c r="V41" s="45"/>
      <c r="W41" s="46"/>
      <c r="X41" s="47"/>
      <c r="Y41" s="47"/>
      <c r="Z41" s="48"/>
      <c r="AA41" s="49"/>
    </row>
    <row r="42" spans="1:27" s="65" customFormat="1" ht="11.25" customHeight="1">
      <c r="A42" s="66"/>
      <c r="B42" s="67" t="s">
        <v>40</v>
      </c>
      <c r="C42" s="68" t="s">
        <v>28</v>
      </c>
      <c r="D42" s="44">
        <v>11000</v>
      </c>
      <c r="E42" s="44">
        <v>11000</v>
      </c>
      <c r="F42" s="45">
        <f>E42-D42</f>
        <v>0</v>
      </c>
      <c r="G42" s="46">
        <f>SUM(E42-D42)/D42*100</f>
        <v>0</v>
      </c>
      <c r="H42" s="44">
        <v>10500</v>
      </c>
      <c r="I42" s="44">
        <v>10500</v>
      </c>
      <c r="J42" s="45">
        <f>I42-H42</f>
        <v>0</v>
      </c>
      <c r="K42" s="46">
        <f>SUM(I42-H42)/H42*100</f>
        <v>0</v>
      </c>
      <c r="L42" s="44">
        <v>11000</v>
      </c>
      <c r="M42" s="44">
        <v>11000</v>
      </c>
      <c r="N42" s="45">
        <f>M42-L42</f>
        <v>0</v>
      </c>
      <c r="O42" s="46">
        <f>SUM(M42-L42)/L42*100</f>
        <v>0</v>
      </c>
      <c r="P42" s="44">
        <v>11000</v>
      </c>
      <c r="Q42" s="44">
        <v>11000</v>
      </c>
      <c r="R42" s="45">
        <f>Q42-P42</f>
        <v>0</v>
      </c>
      <c r="S42" s="46">
        <f>SUM(Q42-P42)/P42*100</f>
        <v>0</v>
      </c>
      <c r="T42" s="44">
        <v>11000</v>
      </c>
      <c r="U42" s="44">
        <v>11000</v>
      </c>
      <c r="V42" s="45">
        <f>U42-T42</f>
        <v>0</v>
      </c>
      <c r="W42" s="46">
        <f>SUM(U42-T42)/T42*100</f>
        <v>0</v>
      </c>
      <c r="X42" s="47">
        <f aca="true" t="shared" si="27" ref="X42:Y44">SUM(D42+H42+L42+P42+T42)/5</f>
        <v>10900</v>
      </c>
      <c r="Y42" s="47">
        <f t="shared" si="27"/>
        <v>10900</v>
      </c>
      <c r="Z42" s="48">
        <f>Y42-X42</f>
        <v>0</v>
      </c>
      <c r="AA42" s="49">
        <f>SUM(Y42-X42)/X42*100</f>
        <v>0</v>
      </c>
    </row>
    <row r="43" spans="1:27" s="65" customFormat="1" ht="11.25" customHeight="1">
      <c r="A43" s="66"/>
      <c r="B43" s="67" t="s">
        <v>39</v>
      </c>
      <c r="C43" s="68" t="s">
        <v>28</v>
      </c>
      <c r="D43" s="44">
        <v>11500</v>
      </c>
      <c r="E43" s="44">
        <v>11500</v>
      </c>
      <c r="F43" s="45">
        <f>E43-D43</f>
        <v>0</v>
      </c>
      <c r="G43" s="46">
        <f>SUM(E43-D43)/D43*100</f>
        <v>0</v>
      </c>
      <c r="H43" s="44">
        <v>12050</v>
      </c>
      <c r="I43" s="44">
        <v>12050</v>
      </c>
      <c r="J43" s="45">
        <f>I43-H43</f>
        <v>0</v>
      </c>
      <c r="K43" s="46">
        <f>SUM(I43-H43)/H43*100</f>
        <v>0</v>
      </c>
      <c r="L43" s="44">
        <v>12000</v>
      </c>
      <c r="M43" s="44">
        <v>12000</v>
      </c>
      <c r="N43" s="45">
        <f>M43-L43</f>
        <v>0</v>
      </c>
      <c r="O43" s="46">
        <f>SUM(M43-L43)/L43*100</f>
        <v>0</v>
      </c>
      <c r="P43" s="44">
        <v>12000</v>
      </c>
      <c r="Q43" s="44">
        <v>12000</v>
      </c>
      <c r="R43" s="45">
        <f>Q43-P43</f>
        <v>0</v>
      </c>
      <c r="S43" s="46">
        <f>SUM(Q43-P43)/P43*100</f>
        <v>0</v>
      </c>
      <c r="T43" s="44">
        <v>11500</v>
      </c>
      <c r="U43" s="44">
        <v>11500</v>
      </c>
      <c r="V43" s="45">
        <f>U43-T43</f>
        <v>0</v>
      </c>
      <c r="W43" s="46">
        <f>SUM(U43-T43)/T43*100</f>
        <v>0</v>
      </c>
      <c r="X43" s="47">
        <f t="shared" si="27"/>
        <v>11810</v>
      </c>
      <c r="Y43" s="47">
        <f t="shared" si="27"/>
        <v>11810</v>
      </c>
      <c r="Z43" s="48">
        <f>Y43-X43</f>
        <v>0</v>
      </c>
      <c r="AA43" s="49">
        <f>SUM(Y43-X43)/X43*100</f>
        <v>0</v>
      </c>
    </row>
    <row r="44" spans="1:27" s="65" customFormat="1" ht="11.25" customHeight="1">
      <c r="A44" s="66"/>
      <c r="B44" s="67" t="s">
        <v>80</v>
      </c>
      <c r="C44" s="68" t="s">
        <v>28</v>
      </c>
      <c r="D44" s="44">
        <v>15000</v>
      </c>
      <c r="E44" s="44">
        <v>15000</v>
      </c>
      <c r="F44" s="45">
        <f>E44-D44</f>
        <v>0</v>
      </c>
      <c r="G44" s="46">
        <f>SUM(E44-D44)/D44*100</f>
        <v>0</v>
      </c>
      <c r="H44" s="44">
        <v>15000</v>
      </c>
      <c r="I44" s="44">
        <v>15000</v>
      </c>
      <c r="J44" s="45">
        <f>I44-H44</f>
        <v>0</v>
      </c>
      <c r="K44" s="46">
        <f>SUM(I44-H44)/H44*100</f>
        <v>0</v>
      </c>
      <c r="L44" s="44">
        <v>15000</v>
      </c>
      <c r="M44" s="44">
        <v>15000</v>
      </c>
      <c r="N44" s="45">
        <f>M44-L44</f>
        <v>0</v>
      </c>
      <c r="O44" s="46">
        <f>SUM(M44-L44)/L44*100</f>
        <v>0</v>
      </c>
      <c r="P44" s="44">
        <v>15000</v>
      </c>
      <c r="Q44" s="44">
        <v>15000</v>
      </c>
      <c r="R44" s="45">
        <f>Q44-P44</f>
        <v>0</v>
      </c>
      <c r="S44" s="46">
        <f>SUM(Q44-P44)/P44*100</f>
        <v>0</v>
      </c>
      <c r="T44" s="44">
        <v>15000</v>
      </c>
      <c r="U44" s="44">
        <v>15000</v>
      </c>
      <c r="V44" s="45">
        <f>U44-T44</f>
        <v>0</v>
      </c>
      <c r="W44" s="46">
        <f>SUM(U44-T44)/T44*100</f>
        <v>0</v>
      </c>
      <c r="X44" s="47">
        <f t="shared" si="27"/>
        <v>15000</v>
      </c>
      <c r="Y44" s="47">
        <f t="shared" si="27"/>
        <v>15000</v>
      </c>
      <c r="Z44" s="48">
        <f>Y44-X44</f>
        <v>0</v>
      </c>
      <c r="AA44" s="49">
        <f>SUM(Y44-X44)/X44*100</f>
        <v>0</v>
      </c>
    </row>
    <row r="45" spans="1:27" s="65" customFormat="1" ht="11.25" customHeight="1">
      <c r="A45" s="66"/>
      <c r="B45" s="67" t="s">
        <v>128</v>
      </c>
      <c r="C45" s="68" t="s">
        <v>28</v>
      </c>
      <c r="D45" s="44">
        <v>7500</v>
      </c>
      <c r="E45" s="44">
        <v>7500</v>
      </c>
      <c r="F45" s="45">
        <f>E45-D45</f>
        <v>0</v>
      </c>
      <c r="G45" s="46">
        <f>SUM(E45-D45)/D45*100</f>
        <v>0</v>
      </c>
      <c r="H45" s="44">
        <v>12000</v>
      </c>
      <c r="I45" s="44">
        <v>12000</v>
      </c>
      <c r="J45" s="45">
        <f>I45-H45</f>
        <v>0</v>
      </c>
      <c r="K45" s="46">
        <f>SUM(I45-H45)/H45*100</f>
        <v>0</v>
      </c>
      <c r="L45" s="44">
        <v>8500</v>
      </c>
      <c r="M45" s="44">
        <v>8500</v>
      </c>
      <c r="N45" s="45">
        <f>M45-L45</f>
        <v>0</v>
      </c>
      <c r="O45" s="46">
        <f>SUM(M45-L45)/L45*100</f>
        <v>0</v>
      </c>
      <c r="P45" s="44">
        <v>8500</v>
      </c>
      <c r="Q45" s="44">
        <v>8500</v>
      </c>
      <c r="R45" s="45">
        <f>Q45-P45</f>
        <v>0</v>
      </c>
      <c r="S45" s="46">
        <f>SUM(Q45-P45)/P45*100</f>
        <v>0</v>
      </c>
      <c r="T45" s="44">
        <v>8000</v>
      </c>
      <c r="U45" s="44">
        <v>8000</v>
      </c>
      <c r="V45" s="45">
        <f>U45-T45</f>
        <v>0</v>
      </c>
      <c r="W45" s="46">
        <f>SUM(U45-T45)/T45*100</f>
        <v>0</v>
      </c>
      <c r="X45" s="47">
        <f>SUM(D45+H45+L45+P45+T45)/5</f>
        <v>8900</v>
      </c>
      <c r="Y45" s="47">
        <f>SUM(E45+I45+M45+Q45+U45)/5</f>
        <v>8900</v>
      </c>
      <c r="Z45" s="48">
        <f>Y45-X45</f>
        <v>0</v>
      </c>
      <c r="AA45" s="49">
        <f>SUM(Y45-X45)/X45*100</f>
        <v>0</v>
      </c>
    </row>
    <row r="46" spans="1:27" s="65" customFormat="1" ht="11.25" customHeight="1">
      <c r="A46" s="66">
        <v>10</v>
      </c>
      <c r="B46" s="71" t="s">
        <v>120</v>
      </c>
      <c r="C46" s="66"/>
      <c r="D46" s="73"/>
      <c r="E46" s="73"/>
      <c r="F46" s="45"/>
      <c r="G46" s="46"/>
      <c r="H46" s="73"/>
      <c r="I46" s="73"/>
      <c r="J46" s="45"/>
      <c r="K46" s="46"/>
      <c r="L46" s="73"/>
      <c r="M46" s="73"/>
      <c r="N46" s="45"/>
      <c r="O46" s="46"/>
      <c r="P46" s="73"/>
      <c r="Q46" s="73"/>
      <c r="R46" s="45"/>
      <c r="S46" s="46"/>
      <c r="T46" s="73"/>
      <c r="U46" s="73"/>
      <c r="V46" s="45"/>
      <c r="W46" s="46"/>
      <c r="X46" s="47"/>
      <c r="Y46" s="47"/>
      <c r="Z46" s="48"/>
      <c r="AA46" s="49"/>
    </row>
    <row r="47" spans="1:27" s="65" customFormat="1" ht="11.25" customHeight="1">
      <c r="A47" s="66"/>
      <c r="B47" s="67" t="s">
        <v>70</v>
      </c>
      <c r="C47" s="68" t="s">
        <v>28</v>
      </c>
      <c r="D47" s="73">
        <v>35000</v>
      </c>
      <c r="E47" s="73">
        <v>35000</v>
      </c>
      <c r="F47" s="45">
        <f>E47-D47</f>
        <v>0</v>
      </c>
      <c r="G47" s="46">
        <f aca="true" t="shared" si="28" ref="G47:G67">SUM(E47-D47)/D47*100</f>
        <v>0</v>
      </c>
      <c r="H47" s="73">
        <v>30000</v>
      </c>
      <c r="I47" s="73">
        <v>30000</v>
      </c>
      <c r="J47" s="45">
        <f>I47-H47</f>
        <v>0</v>
      </c>
      <c r="K47" s="46">
        <f>SUM(I47-H47)/H47*100</f>
        <v>0</v>
      </c>
      <c r="L47" s="44">
        <v>35000</v>
      </c>
      <c r="M47" s="44">
        <v>35000</v>
      </c>
      <c r="N47" s="45">
        <f aca="true" t="shared" si="29" ref="N47:N57">M47-L47</f>
        <v>0</v>
      </c>
      <c r="O47" s="46">
        <f aca="true" t="shared" si="30" ref="O47:O57">SUM(M47-L47)/L47*100</f>
        <v>0</v>
      </c>
      <c r="P47" s="44">
        <v>40000</v>
      </c>
      <c r="Q47" s="44">
        <v>40000</v>
      </c>
      <c r="R47" s="45">
        <f>Q47-P47</f>
        <v>0</v>
      </c>
      <c r="S47" s="46">
        <f aca="true" t="shared" si="31" ref="S47:S57">SUM(Q47-P47)/P47*100</f>
        <v>0</v>
      </c>
      <c r="T47" s="44">
        <v>34000</v>
      </c>
      <c r="U47" s="44">
        <v>35000</v>
      </c>
      <c r="V47" s="45">
        <f>U47-T47</f>
        <v>1000</v>
      </c>
      <c r="W47" s="46">
        <f>SUM(U47-T47)/T47*100</f>
        <v>2.941176470588235</v>
      </c>
      <c r="X47" s="47">
        <f aca="true" t="shared" si="32" ref="X47:Y51">SUM(D47+H47+L47+P47+T47)/5</f>
        <v>34800</v>
      </c>
      <c r="Y47" s="47">
        <f t="shared" si="32"/>
        <v>35000</v>
      </c>
      <c r="Z47" s="48">
        <f>Y47-X47</f>
        <v>200</v>
      </c>
      <c r="AA47" s="49">
        <f>SUM(Y47-X47)/X47*100</f>
        <v>0.5747126436781609</v>
      </c>
    </row>
    <row r="48" spans="1:27" s="65" customFormat="1" ht="11.25" customHeight="1">
      <c r="A48" s="66"/>
      <c r="B48" s="67" t="s">
        <v>69</v>
      </c>
      <c r="C48" s="68" t="s">
        <v>28</v>
      </c>
      <c r="D48" s="44">
        <v>41000</v>
      </c>
      <c r="E48" s="44">
        <v>42000</v>
      </c>
      <c r="F48" s="45">
        <f aca="true" t="shared" si="33" ref="F48:F54">E48-D48</f>
        <v>1000</v>
      </c>
      <c r="G48" s="46">
        <f>SUM(E48-D48)/D48*100</f>
        <v>2.4390243902439024</v>
      </c>
      <c r="H48" s="44">
        <v>35000</v>
      </c>
      <c r="I48" s="44">
        <v>35000</v>
      </c>
      <c r="J48" s="45">
        <f>I48-H48</f>
        <v>0</v>
      </c>
      <c r="K48" s="46">
        <f>SUM(I48-H48)/H48*100</f>
        <v>0</v>
      </c>
      <c r="L48" s="44">
        <v>40000</v>
      </c>
      <c r="M48" s="44">
        <v>45000</v>
      </c>
      <c r="N48" s="45">
        <f t="shared" si="29"/>
        <v>5000</v>
      </c>
      <c r="O48" s="46">
        <f>SUM(M48-L48)/L48*100</f>
        <v>12.5</v>
      </c>
      <c r="P48" s="44">
        <v>40000</v>
      </c>
      <c r="Q48" s="44">
        <v>40000</v>
      </c>
      <c r="R48" s="45">
        <f aca="true" t="shared" si="34" ref="R48:R59">Q48-P48</f>
        <v>0</v>
      </c>
      <c r="S48" s="46">
        <f t="shared" si="31"/>
        <v>0</v>
      </c>
      <c r="T48" s="44">
        <v>40000</v>
      </c>
      <c r="U48" s="44">
        <v>40000</v>
      </c>
      <c r="V48" s="45">
        <f aca="true" t="shared" si="35" ref="V48:V59">U48-T48</f>
        <v>0</v>
      </c>
      <c r="W48" s="46">
        <f aca="true" t="shared" si="36" ref="W48:W59">SUM(U48-T48)/T48*100</f>
        <v>0</v>
      </c>
      <c r="X48" s="47">
        <f t="shared" si="32"/>
        <v>39200</v>
      </c>
      <c r="Y48" s="47">
        <f t="shared" si="32"/>
        <v>40400</v>
      </c>
      <c r="Z48" s="48">
        <f aca="true" t="shared" si="37" ref="Z48:Z58">Y48-X48</f>
        <v>1200</v>
      </c>
      <c r="AA48" s="49">
        <f>SUM(Y48-X48)/X48*100</f>
        <v>3.061224489795918</v>
      </c>
    </row>
    <row r="49" spans="1:27" s="65" customFormat="1" ht="11.25" customHeight="1">
      <c r="A49" s="66"/>
      <c r="B49" s="67" t="s">
        <v>31</v>
      </c>
      <c r="C49" s="68" t="s">
        <v>28</v>
      </c>
      <c r="D49" s="45">
        <v>53000</v>
      </c>
      <c r="E49" s="45">
        <v>58000</v>
      </c>
      <c r="F49" s="45">
        <f t="shared" si="33"/>
        <v>5000</v>
      </c>
      <c r="G49" s="46">
        <f t="shared" si="28"/>
        <v>9.433962264150944</v>
      </c>
      <c r="H49" s="73">
        <v>50000</v>
      </c>
      <c r="I49" s="73">
        <v>53000</v>
      </c>
      <c r="J49" s="45">
        <f>I49-H49</f>
        <v>3000</v>
      </c>
      <c r="K49" s="46">
        <f>SUM(I49-H49)/H49*100</f>
        <v>6</v>
      </c>
      <c r="L49" s="73">
        <v>55000</v>
      </c>
      <c r="M49" s="73">
        <v>60000</v>
      </c>
      <c r="N49" s="45">
        <f t="shared" si="29"/>
        <v>5000</v>
      </c>
      <c r="O49" s="46">
        <f t="shared" si="30"/>
        <v>9.090909090909092</v>
      </c>
      <c r="P49" s="44">
        <v>55000</v>
      </c>
      <c r="Q49" s="44">
        <v>60000</v>
      </c>
      <c r="R49" s="45">
        <f t="shared" si="34"/>
        <v>5000</v>
      </c>
      <c r="S49" s="46">
        <f t="shared" si="31"/>
        <v>9.090909090909092</v>
      </c>
      <c r="T49" s="73">
        <v>53000</v>
      </c>
      <c r="U49" s="73">
        <v>58000</v>
      </c>
      <c r="V49" s="45">
        <f t="shared" si="35"/>
        <v>5000</v>
      </c>
      <c r="W49" s="46">
        <f t="shared" si="36"/>
        <v>9.433962264150944</v>
      </c>
      <c r="X49" s="47">
        <f t="shared" si="32"/>
        <v>53200</v>
      </c>
      <c r="Y49" s="47">
        <f t="shared" si="32"/>
        <v>57800</v>
      </c>
      <c r="Z49" s="48">
        <f t="shared" si="37"/>
        <v>4600</v>
      </c>
      <c r="AA49" s="49">
        <f>SUM(Y49-X49)/X49*100</f>
        <v>8.646616541353383</v>
      </c>
    </row>
    <row r="50" spans="1:27" s="65" customFormat="1" ht="11.25" customHeight="1">
      <c r="A50" s="66"/>
      <c r="B50" s="67" t="s">
        <v>32</v>
      </c>
      <c r="C50" s="68" t="s">
        <v>28</v>
      </c>
      <c r="D50" s="73">
        <v>45000</v>
      </c>
      <c r="E50" s="73">
        <v>40000</v>
      </c>
      <c r="F50" s="45">
        <f t="shared" si="33"/>
        <v>-5000</v>
      </c>
      <c r="G50" s="46">
        <f t="shared" si="28"/>
        <v>-11.11111111111111</v>
      </c>
      <c r="H50" s="73">
        <v>42000</v>
      </c>
      <c r="I50" s="73">
        <v>42000</v>
      </c>
      <c r="J50" s="45">
        <f>I50-H50</f>
        <v>0</v>
      </c>
      <c r="K50" s="46">
        <f>SUM(I50-H50)/H50*100</f>
        <v>0</v>
      </c>
      <c r="L50" s="44">
        <v>50000</v>
      </c>
      <c r="M50" s="44">
        <v>50000</v>
      </c>
      <c r="N50" s="45">
        <f t="shared" si="29"/>
        <v>0</v>
      </c>
      <c r="O50" s="46">
        <f t="shared" si="30"/>
        <v>0</v>
      </c>
      <c r="P50" s="44">
        <v>50000</v>
      </c>
      <c r="Q50" s="44">
        <v>50000</v>
      </c>
      <c r="R50" s="45">
        <f t="shared" si="34"/>
        <v>0</v>
      </c>
      <c r="S50" s="46">
        <f>SUM(Q50-P50)/P50*100</f>
        <v>0</v>
      </c>
      <c r="T50" s="73">
        <v>44000</v>
      </c>
      <c r="U50" s="73">
        <v>44000</v>
      </c>
      <c r="V50" s="45">
        <f t="shared" si="35"/>
        <v>0</v>
      </c>
      <c r="W50" s="46">
        <f t="shared" si="36"/>
        <v>0</v>
      </c>
      <c r="X50" s="47">
        <f t="shared" si="32"/>
        <v>46200</v>
      </c>
      <c r="Y50" s="47">
        <f t="shared" si="32"/>
        <v>45200</v>
      </c>
      <c r="Z50" s="48">
        <f t="shared" si="37"/>
        <v>-1000</v>
      </c>
      <c r="AA50" s="49">
        <f>SUM(Y50-X50)/X50*100</f>
        <v>-2.1645021645021645</v>
      </c>
    </row>
    <row r="51" spans="1:27" s="65" customFormat="1" ht="11.25" customHeight="1">
      <c r="A51" s="66">
        <v>11</v>
      </c>
      <c r="B51" s="71" t="s">
        <v>18</v>
      </c>
      <c r="C51" s="68" t="s">
        <v>28</v>
      </c>
      <c r="D51" s="75">
        <v>45000</v>
      </c>
      <c r="E51" s="75">
        <v>40000</v>
      </c>
      <c r="F51" s="45">
        <f>E51-D51</f>
        <v>-5000</v>
      </c>
      <c r="G51" s="46">
        <f t="shared" si="28"/>
        <v>-11.11111111111111</v>
      </c>
      <c r="H51" s="44">
        <v>35000</v>
      </c>
      <c r="I51" s="44">
        <v>30000</v>
      </c>
      <c r="J51" s="45">
        <f>I51-H51</f>
        <v>-5000</v>
      </c>
      <c r="K51" s="46">
        <f>SUM(I51-H51)/H51*100</f>
        <v>-14.285714285714285</v>
      </c>
      <c r="L51" s="44">
        <v>40000</v>
      </c>
      <c r="M51" s="44">
        <v>35000</v>
      </c>
      <c r="N51" s="45">
        <f t="shared" si="29"/>
        <v>-5000</v>
      </c>
      <c r="O51" s="46">
        <f t="shared" si="30"/>
        <v>-12.5</v>
      </c>
      <c r="P51" s="44">
        <v>35000</v>
      </c>
      <c r="Q51" s="44">
        <v>35000</v>
      </c>
      <c r="R51" s="45">
        <f t="shared" si="34"/>
        <v>0</v>
      </c>
      <c r="S51" s="46">
        <f t="shared" si="31"/>
        <v>0</v>
      </c>
      <c r="T51" s="73">
        <v>40000</v>
      </c>
      <c r="U51" s="73">
        <v>40000</v>
      </c>
      <c r="V51" s="45">
        <f t="shared" si="35"/>
        <v>0</v>
      </c>
      <c r="W51" s="46">
        <f t="shared" si="36"/>
        <v>0</v>
      </c>
      <c r="X51" s="47">
        <f t="shared" si="32"/>
        <v>39000</v>
      </c>
      <c r="Y51" s="47">
        <f t="shared" si="32"/>
        <v>36000</v>
      </c>
      <c r="Z51" s="48">
        <f t="shared" si="37"/>
        <v>-3000</v>
      </c>
      <c r="AA51" s="49">
        <f>SUM(Y51-X51)/X51*100</f>
        <v>-7.6923076923076925</v>
      </c>
    </row>
    <row r="52" spans="1:27" s="65" customFormat="1" ht="11.25" customHeight="1">
      <c r="A52" s="66">
        <v>12</v>
      </c>
      <c r="B52" s="71" t="s">
        <v>29</v>
      </c>
      <c r="C52" s="66"/>
      <c r="D52" s="44"/>
      <c r="E52" s="44"/>
      <c r="F52" s="45">
        <f t="shared" si="33"/>
        <v>0</v>
      </c>
      <c r="G52" s="46"/>
      <c r="H52" s="44"/>
      <c r="I52" s="44"/>
      <c r="J52" s="45"/>
      <c r="K52" s="46"/>
      <c r="L52" s="82"/>
      <c r="M52" s="82"/>
      <c r="N52" s="45"/>
      <c r="O52" s="46"/>
      <c r="P52" s="76"/>
      <c r="Q52" s="76"/>
      <c r="R52" s="45"/>
      <c r="S52" s="46"/>
      <c r="T52" s="44"/>
      <c r="U52" s="44"/>
      <c r="V52" s="45"/>
      <c r="W52" s="46"/>
      <c r="X52" s="47"/>
      <c r="Y52" s="47"/>
      <c r="Z52" s="48"/>
      <c r="AA52" s="49"/>
    </row>
    <row r="53" spans="1:27" s="65" customFormat="1" ht="11.25" customHeight="1">
      <c r="A53" s="66"/>
      <c r="B53" s="67" t="s">
        <v>61</v>
      </c>
      <c r="C53" s="66" t="s">
        <v>28</v>
      </c>
      <c r="D53" s="44">
        <v>23000</v>
      </c>
      <c r="E53" s="44">
        <v>23000</v>
      </c>
      <c r="F53" s="45">
        <f t="shared" si="33"/>
        <v>0</v>
      </c>
      <c r="G53" s="46">
        <f>SUM(E53-D53)/D53*100</f>
        <v>0</v>
      </c>
      <c r="H53" s="44">
        <v>22000</v>
      </c>
      <c r="I53" s="44">
        <v>22000</v>
      </c>
      <c r="J53" s="45">
        <f>I53-H53</f>
        <v>0</v>
      </c>
      <c r="K53" s="46">
        <f>SUM(I53-H53)/H53*100</f>
        <v>0</v>
      </c>
      <c r="L53" s="44">
        <v>26000</v>
      </c>
      <c r="M53" s="44">
        <v>26000</v>
      </c>
      <c r="N53" s="45">
        <f>M53-L53</f>
        <v>0</v>
      </c>
      <c r="O53" s="46">
        <f>SUM(M53-L53)/L53*100</f>
        <v>0</v>
      </c>
      <c r="P53" s="44">
        <v>24000</v>
      </c>
      <c r="Q53" s="44">
        <v>24000</v>
      </c>
      <c r="R53" s="45">
        <f>Q53-P53</f>
        <v>0</v>
      </c>
      <c r="S53" s="46">
        <f>SUM(Q53-P53)/P53*100</f>
        <v>0</v>
      </c>
      <c r="T53" s="44">
        <v>26000</v>
      </c>
      <c r="U53" s="44">
        <v>26000</v>
      </c>
      <c r="V53" s="45">
        <f t="shared" si="35"/>
        <v>0</v>
      </c>
      <c r="W53" s="46">
        <f>SUM(U53-T53)/T53*100</f>
        <v>0</v>
      </c>
      <c r="X53" s="47">
        <f aca="true" t="shared" si="38" ref="X53:Y55">SUM(D53+H53+L53+P53+T53)/5</f>
        <v>24200</v>
      </c>
      <c r="Y53" s="47">
        <f t="shared" si="38"/>
        <v>24200</v>
      </c>
      <c r="Z53" s="48">
        <f>Y53-X53</f>
        <v>0</v>
      </c>
      <c r="AA53" s="49">
        <f>SUM(Y53-X53)/X53*100</f>
        <v>0</v>
      </c>
    </row>
    <row r="54" spans="1:27" s="65" customFormat="1" ht="11.25" customHeight="1">
      <c r="A54" s="66"/>
      <c r="B54" s="67" t="s">
        <v>60</v>
      </c>
      <c r="C54" s="68" t="s">
        <v>28</v>
      </c>
      <c r="D54" s="44">
        <v>29000</v>
      </c>
      <c r="E54" s="44">
        <v>29000</v>
      </c>
      <c r="F54" s="45">
        <f t="shared" si="33"/>
        <v>0</v>
      </c>
      <c r="G54" s="46">
        <f>SUM(E54-D54)/D54*100</f>
        <v>0</v>
      </c>
      <c r="H54" s="44">
        <v>25000</v>
      </c>
      <c r="I54" s="44">
        <v>25000</v>
      </c>
      <c r="J54" s="45">
        <f>I54-H54</f>
        <v>0</v>
      </c>
      <c r="K54" s="46">
        <f>SUM(I54-H54)/H54*100</f>
        <v>0</v>
      </c>
      <c r="L54" s="44">
        <v>30000</v>
      </c>
      <c r="M54" s="44">
        <v>30000</v>
      </c>
      <c r="N54" s="45">
        <f>M54-L54</f>
        <v>0</v>
      </c>
      <c r="O54" s="46">
        <f>SUM(M54-L54)/L54*100</f>
        <v>0</v>
      </c>
      <c r="P54" s="44">
        <v>30000</v>
      </c>
      <c r="Q54" s="44">
        <v>30000</v>
      </c>
      <c r="R54" s="45">
        <f>Q54-P54</f>
        <v>0</v>
      </c>
      <c r="S54" s="46">
        <f>SUM(Q54-P54)/P54*100</f>
        <v>0</v>
      </c>
      <c r="T54" s="44">
        <v>30000</v>
      </c>
      <c r="U54" s="44">
        <v>30000</v>
      </c>
      <c r="V54" s="45">
        <f>U54-T54</f>
        <v>0</v>
      </c>
      <c r="W54" s="46">
        <f>SUM(U54-T54)/T54*100</f>
        <v>0</v>
      </c>
      <c r="X54" s="47">
        <f t="shared" si="38"/>
        <v>28800</v>
      </c>
      <c r="Y54" s="47">
        <f t="shared" si="38"/>
        <v>28800</v>
      </c>
      <c r="Z54" s="48">
        <f>Y54-X54</f>
        <v>0</v>
      </c>
      <c r="AA54" s="49">
        <f>SUM(Y54-X54)/X54*100</f>
        <v>0</v>
      </c>
    </row>
    <row r="55" spans="1:27" s="65" customFormat="1" ht="11.25" customHeight="1">
      <c r="A55" s="66"/>
      <c r="B55" s="67" t="s">
        <v>79</v>
      </c>
      <c r="C55" s="68" t="s">
        <v>28</v>
      </c>
      <c r="D55" s="44">
        <v>22000</v>
      </c>
      <c r="E55" s="44">
        <v>22000</v>
      </c>
      <c r="F55" s="45">
        <f>E55-D55</f>
        <v>0</v>
      </c>
      <c r="G55" s="46">
        <f>SUM(E55-D55)/D55*100</f>
        <v>0</v>
      </c>
      <c r="H55" s="44">
        <v>18000</v>
      </c>
      <c r="I55" s="44">
        <v>18000</v>
      </c>
      <c r="J55" s="45">
        <f>I55-H55</f>
        <v>0</v>
      </c>
      <c r="K55" s="46">
        <f>SUM(I55-H55)/H55*100</f>
        <v>0</v>
      </c>
      <c r="L55" s="44">
        <v>22000</v>
      </c>
      <c r="M55" s="44">
        <v>22000</v>
      </c>
      <c r="N55" s="45">
        <f>M55-L55</f>
        <v>0</v>
      </c>
      <c r="O55" s="46">
        <f>SUM(M55-L55)/L55*100</f>
        <v>0</v>
      </c>
      <c r="P55" s="44">
        <v>24000</v>
      </c>
      <c r="Q55" s="44">
        <v>24000</v>
      </c>
      <c r="R55" s="45">
        <f>Q55-P55</f>
        <v>0</v>
      </c>
      <c r="S55" s="46">
        <f>SUM(Q55-P55)/P55*100</f>
        <v>0</v>
      </c>
      <c r="T55" s="44">
        <v>20000</v>
      </c>
      <c r="U55" s="44">
        <v>20000</v>
      </c>
      <c r="V55" s="45">
        <f>U55-T55</f>
        <v>0</v>
      </c>
      <c r="W55" s="46">
        <f>SUM(U55-T55)/T55*100</f>
        <v>0</v>
      </c>
      <c r="X55" s="47">
        <f t="shared" si="38"/>
        <v>21200</v>
      </c>
      <c r="Y55" s="47">
        <f t="shared" si="38"/>
        <v>21200</v>
      </c>
      <c r="Z55" s="48">
        <f>Y55-X55</f>
        <v>0</v>
      </c>
      <c r="AA55" s="49">
        <f>SUM(Y55-X55)/X55*100</f>
        <v>0</v>
      </c>
    </row>
    <row r="56" spans="1:27" s="65" customFormat="1" ht="11.25" customHeight="1">
      <c r="A56" s="66">
        <v>13</v>
      </c>
      <c r="B56" s="71" t="s">
        <v>55</v>
      </c>
      <c r="C56" s="68"/>
      <c r="D56" s="44" t="s">
        <v>27</v>
      </c>
      <c r="E56" s="44" t="s">
        <v>27</v>
      </c>
      <c r="F56" s="45"/>
      <c r="G56" s="46"/>
      <c r="H56" s="44"/>
      <c r="I56" s="44"/>
      <c r="J56" s="45"/>
      <c r="K56" s="46"/>
      <c r="L56" s="83"/>
      <c r="M56" s="83"/>
      <c r="N56" s="45"/>
      <c r="O56" s="46"/>
      <c r="P56" s="44" t="s">
        <v>68</v>
      </c>
      <c r="Q56" s="44" t="s">
        <v>68</v>
      </c>
      <c r="R56" s="45"/>
      <c r="S56" s="46"/>
      <c r="T56" s="44"/>
      <c r="U56" s="44"/>
      <c r="V56" s="45"/>
      <c r="W56" s="46"/>
      <c r="X56" s="47"/>
      <c r="Y56" s="47"/>
      <c r="Z56" s="48"/>
      <c r="AA56" s="49"/>
    </row>
    <row r="57" spans="1:27" s="65" customFormat="1" ht="11.25" customHeight="1">
      <c r="A57" s="66"/>
      <c r="B57" s="71" t="s">
        <v>54</v>
      </c>
      <c r="C57" s="66" t="s">
        <v>28</v>
      </c>
      <c r="D57" s="44">
        <v>30000</v>
      </c>
      <c r="E57" s="44">
        <v>30000</v>
      </c>
      <c r="F57" s="45">
        <f>E57-D57</f>
        <v>0</v>
      </c>
      <c r="G57" s="46">
        <f t="shared" si="28"/>
        <v>0</v>
      </c>
      <c r="H57" s="44">
        <v>35000</v>
      </c>
      <c r="I57" s="44">
        <v>35000</v>
      </c>
      <c r="J57" s="45">
        <f>I57-H57</f>
        <v>0</v>
      </c>
      <c r="K57" s="46">
        <f>SUM(I57-H57)/H57*100</f>
        <v>0</v>
      </c>
      <c r="L57" s="44">
        <v>30000</v>
      </c>
      <c r="M57" s="44">
        <v>30000</v>
      </c>
      <c r="N57" s="45">
        <f t="shared" si="29"/>
        <v>0</v>
      </c>
      <c r="O57" s="46">
        <f t="shared" si="30"/>
        <v>0</v>
      </c>
      <c r="P57" s="44">
        <v>35000</v>
      </c>
      <c r="Q57" s="44">
        <v>35000</v>
      </c>
      <c r="R57" s="45">
        <f t="shared" si="34"/>
        <v>0</v>
      </c>
      <c r="S57" s="46">
        <f t="shared" si="31"/>
        <v>0</v>
      </c>
      <c r="T57" s="44">
        <v>35000</v>
      </c>
      <c r="U57" s="44">
        <v>35000</v>
      </c>
      <c r="V57" s="45">
        <f t="shared" si="35"/>
        <v>0</v>
      </c>
      <c r="W57" s="46">
        <f t="shared" si="36"/>
        <v>0</v>
      </c>
      <c r="X57" s="47">
        <f aca="true" t="shared" si="39" ref="X57:Y60">SUM(D57+H57+L57+P57+T57)/5</f>
        <v>33000</v>
      </c>
      <c r="Y57" s="47">
        <f t="shared" si="39"/>
        <v>33000</v>
      </c>
      <c r="Z57" s="48">
        <f>Y57-X57</f>
        <v>0</v>
      </c>
      <c r="AA57" s="49">
        <f>SUM(Y57-X57)/X57*100</f>
        <v>0</v>
      </c>
    </row>
    <row r="58" spans="1:27" s="65" customFormat="1" ht="11.25" customHeight="1">
      <c r="A58" s="66"/>
      <c r="B58" s="71" t="s">
        <v>52</v>
      </c>
      <c r="C58" s="68" t="s">
        <v>28</v>
      </c>
      <c r="D58" s="44">
        <v>50000</v>
      </c>
      <c r="E58" s="44">
        <v>50000</v>
      </c>
      <c r="F58" s="45">
        <f>E58-D58</f>
        <v>0</v>
      </c>
      <c r="G58" s="46">
        <f t="shared" si="28"/>
        <v>0</v>
      </c>
      <c r="H58" s="44">
        <v>50000</v>
      </c>
      <c r="I58" s="44">
        <v>50000</v>
      </c>
      <c r="J58" s="45">
        <f>I58-H58</f>
        <v>0</v>
      </c>
      <c r="K58" s="46">
        <f>SUM(I58-H58)/H58*100</f>
        <v>0</v>
      </c>
      <c r="L58" s="44">
        <v>50000</v>
      </c>
      <c r="M58" s="44">
        <v>50000</v>
      </c>
      <c r="N58" s="45">
        <f>M58-L58</f>
        <v>0</v>
      </c>
      <c r="O58" s="46">
        <f>SUM(M58-L58)/L58*100</f>
        <v>0</v>
      </c>
      <c r="P58" s="44">
        <v>50000</v>
      </c>
      <c r="Q58" s="44">
        <v>50000</v>
      </c>
      <c r="R58" s="45">
        <f t="shared" si="34"/>
        <v>0</v>
      </c>
      <c r="S58" s="46">
        <f>SUM(Q58-P58)/P58*100</f>
        <v>0</v>
      </c>
      <c r="T58" s="44">
        <v>50000</v>
      </c>
      <c r="U58" s="44">
        <v>50000</v>
      </c>
      <c r="V58" s="45">
        <f t="shared" si="35"/>
        <v>0</v>
      </c>
      <c r="W58" s="46">
        <f t="shared" si="36"/>
        <v>0</v>
      </c>
      <c r="X58" s="47">
        <f t="shared" si="39"/>
        <v>50000</v>
      </c>
      <c r="Y58" s="47">
        <f t="shared" si="39"/>
        <v>50000</v>
      </c>
      <c r="Z58" s="48">
        <f t="shared" si="37"/>
        <v>0</v>
      </c>
      <c r="AA58" s="49">
        <f>SUM(Y58-X58)/X58*100</f>
        <v>0</v>
      </c>
    </row>
    <row r="59" spans="1:27" s="65" customFormat="1" ht="11.25" customHeight="1">
      <c r="A59" s="66"/>
      <c r="B59" s="71" t="s">
        <v>73</v>
      </c>
      <c r="C59" s="68" t="s">
        <v>28</v>
      </c>
      <c r="D59" s="44">
        <v>30000</v>
      </c>
      <c r="E59" s="44">
        <v>30000</v>
      </c>
      <c r="F59" s="45">
        <f>E59-D59</f>
        <v>0</v>
      </c>
      <c r="G59" s="46">
        <f t="shared" si="28"/>
        <v>0</v>
      </c>
      <c r="H59" s="44">
        <v>32000</v>
      </c>
      <c r="I59" s="44">
        <v>32000</v>
      </c>
      <c r="J59" s="45">
        <f>I59-H59</f>
        <v>0</v>
      </c>
      <c r="K59" s="46">
        <f>SUM(I59-H59)/H59*100</f>
        <v>0</v>
      </c>
      <c r="L59" s="44">
        <v>32000</v>
      </c>
      <c r="M59" s="44">
        <v>32000</v>
      </c>
      <c r="N59" s="45">
        <f>M59-L59</f>
        <v>0</v>
      </c>
      <c r="O59" s="46">
        <f>SUM(M59-L59)/L59*100</f>
        <v>0</v>
      </c>
      <c r="P59" s="44">
        <v>30000</v>
      </c>
      <c r="Q59" s="44">
        <v>30000</v>
      </c>
      <c r="R59" s="45">
        <f t="shared" si="34"/>
        <v>0</v>
      </c>
      <c r="S59" s="46">
        <f>SUM(Q59-P59)/P59*100</f>
        <v>0</v>
      </c>
      <c r="T59" s="44">
        <v>32000</v>
      </c>
      <c r="U59" s="44">
        <v>32000</v>
      </c>
      <c r="V59" s="45">
        <f t="shared" si="35"/>
        <v>0</v>
      </c>
      <c r="W59" s="46">
        <f t="shared" si="36"/>
        <v>0</v>
      </c>
      <c r="X59" s="47">
        <f t="shared" si="39"/>
        <v>31200</v>
      </c>
      <c r="Y59" s="47">
        <f t="shared" si="39"/>
        <v>31200</v>
      </c>
      <c r="Z59" s="48">
        <f>Y59-X59</f>
        <v>0</v>
      </c>
      <c r="AA59" s="49">
        <f>SUM(Y59-X59)/X59*100</f>
        <v>0</v>
      </c>
    </row>
    <row r="60" spans="1:27" s="65" customFormat="1" ht="11.25" customHeight="1">
      <c r="A60" s="66"/>
      <c r="B60" s="77" t="s">
        <v>72</v>
      </c>
      <c r="C60" s="68" t="s">
        <v>28</v>
      </c>
      <c r="D60" s="44">
        <v>30000</v>
      </c>
      <c r="E60" s="44">
        <v>30000</v>
      </c>
      <c r="F60" s="45">
        <f>E60-D60</f>
        <v>0</v>
      </c>
      <c r="G60" s="46">
        <f>SUM(E60-D60)/D60*100</f>
        <v>0</v>
      </c>
      <c r="H60" s="44">
        <v>32000</v>
      </c>
      <c r="I60" s="44">
        <v>32000</v>
      </c>
      <c r="J60" s="45">
        <f>I60-H60</f>
        <v>0</v>
      </c>
      <c r="K60" s="46">
        <f>SUM(I60-H60)/H60*100</f>
        <v>0</v>
      </c>
      <c r="L60" s="44">
        <v>35000</v>
      </c>
      <c r="M60" s="44">
        <v>35000</v>
      </c>
      <c r="N60" s="45">
        <f>M60-L60</f>
        <v>0</v>
      </c>
      <c r="O60" s="46">
        <f>SUM(M60-L60)/L60*100</f>
        <v>0</v>
      </c>
      <c r="P60" s="44">
        <v>35000</v>
      </c>
      <c r="Q60" s="44">
        <v>35000</v>
      </c>
      <c r="R60" s="45">
        <f>Q60-P60</f>
        <v>0</v>
      </c>
      <c r="S60" s="46">
        <f>SUM(Q60-P60)/P60*100</f>
        <v>0</v>
      </c>
      <c r="T60" s="44">
        <v>35000</v>
      </c>
      <c r="U60" s="44">
        <v>35000</v>
      </c>
      <c r="V60" s="45">
        <f>U60-T60</f>
        <v>0</v>
      </c>
      <c r="W60" s="46">
        <f>SUM(U60-T60)/T60*100</f>
        <v>0</v>
      </c>
      <c r="X60" s="47">
        <f t="shared" si="39"/>
        <v>33400</v>
      </c>
      <c r="Y60" s="47">
        <f t="shared" si="39"/>
        <v>33400</v>
      </c>
      <c r="Z60" s="48">
        <f>Y60-X60</f>
        <v>0</v>
      </c>
      <c r="AA60" s="49">
        <f>SUM(Y60-X60)/X60*100</f>
        <v>0</v>
      </c>
    </row>
    <row r="61" spans="1:27" s="65" customFormat="1" ht="11.25" customHeight="1">
      <c r="A61" s="66">
        <v>14</v>
      </c>
      <c r="B61" s="71" t="s">
        <v>13</v>
      </c>
      <c r="C61" s="66"/>
      <c r="D61" s="44"/>
      <c r="E61" s="44"/>
      <c r="F61" s="45"/>
      <c r="G61" s="46"/>
      <c r="H61" s="44"/>
      <c r="I61" s="44"/>
      <c r="J61" s="45"/>
      <c r="K61" s="46"/>
      <c r="L61" s="44"/>
      <c r="M61" s="44"/>
      <c r="N61" s="45"/>
      <c r="O61" s="46"/>
      <c r="P61" s="44"/>
      <c r="Q61" s="44"/>
      <c r="R61" s="45"/>
      <c r="S61" s="46"/>
      <c r="T61" s="44"/>
      <c r="U61" s="44"/>
      <c r="V61" s="45"/>
      <c r="W61" s="46"/>
      <c r="X61" s="47"/>
      <c r="Y61" s="47"/>
      <c r="Z61" s="48"/>
      <c r="AA61" s="49"/>
    </row>
    <row r="62" spans="1:27" s="65" customFormat="1" ht="11.25" customHeight="1">
      <c r="A62" s="66"/>
      <c r="B62" s="71" t="s">
        <v>14</v>
      </c>
      <c r="C62" s="66" t="s">
        <v>53</v>
      </c>
      <c r="D62" s="44">
        <v>2000</v>
      </c>
      <c r="E62" s="44">
        <v>2000</v>
      </c>
      <c r="F62" s="45">
        <f>E62-D62</f>
        <v>0</v>
      </c>
      <c r="G62" s="46">
        <f t="shared" si="28"/>
        <v>0</v>
      </c>
      <c r="H62" s="44">
        <v>1000</v>
      </c>
      <c r="I62" s="44">
        <v>1000</v>
      </c>
      <c r="J62" s="45">
        <f>I62-H62</f>
        <v>0</v>
      </c>
      <c r="K62" s="46">
        <f>SUM(I62-H62)/H62*100</f>
        <v>0</v>
      </c>
      <c r="L62" s="44">
        <v>2000</v>
      </c>
      <c r="M62" s="44">
        <v>2000</v>
      </c>
      <c r="N62" s="45">
        <f>M62-L62</f>
        <v>0</v>
      </c>
      <c r="O62" s="46">
        <f>SUM(M62-L62)/L62*100</f>
        <v>0</v>
      </c>
      <c r="P62" s="44">
        <v>1700</v>
      </c>
      <c r="Q62" s="44">
        <v>1700</v>
      </c>
      <c r="R62" s="45">
        <f>Q62-P62</f>
        <v>0</v>
      </c>
      <c r="S62" s="46">
        <f>SUM(Q62-P62)/P62*100</f>
        <v>0</v>
      </c>
      <c r="T62" s="44">
        <v>2000</v>
      </c>
      <c r="U62" s="44">
        <v>2000</v>
      </c>
      <c r="V62" s="45">
        <f>U62-T62</f>
        <v>0</v>
      </c>
      <c r="W62" s="46">
        <f>SUM(U62-T62)/T62*100</f>
        <v>0</v>
      </c>
      <c r="X62" s="47">
        <f>SUM(D62+H62+L62+P62+T62)/5</f>
        <v>1740</v>
      </c>
      <c r="Y62" s="47">
        <f>SUM(E62+I62+M62+Q62+U62)/5</f>
        <v>1740</v>
      </c>
      <c r="Z62" s="48">
        <f>Y62-X62</f>
        <v>0</v>
      </c>
      <c r="AA62" s="49">
        <f>SUM(Y62-X62)/X62*100</f>
        <v>0</v>
      </c>
    </row>
    <row r="63" spans="1:27" s="65" customFormat="1" ht="11.25" customHeight="1">
      <c r="A63" s="66"/>
      <c r="B63" s="67" t="s">
        <v>41</v>
      </c>
      <c r="C63" s="66" t="s">
        <v>28</v>
      </c>
      <c r="D63" s="44">
        <v>10000</v>
      </c>
      <c r="E63" s="44">
        <v>10000</v>
      </c>
      <c r="F63" s="45">
        <f>E63-D63</f>
        <v>0</v>
      </c>
      <c r="G63" s="46">
        <f t="shared" si="28"/>
        <v>0</v>
      </c>
      <c r="H63" s="44">
        <v>8000</v>
      </c>
      <c r="I63" s="44">
        <v>8000</v>
      </c>
      <c r="J63" s="45">
        <f>I63-H63</f>
        <v>0</v>
      </c>
      <c r="K63" s="46">
        <f>SUM(I63-H63)/H63*100</f>
        <v>0</v>
      </c>
      <c r="L63" s="44">
        <v>10000</v>
      </c>
      <c r="M63" s="44">
        <v>10000</v>
      </c>
      <c r="N63" s="45">
        <f>M63-L63</f>
        <v>0</v>
      </c>
      <c r="O63" s="46">
        <f>SUM(M63-L63)/L63*100</f>
        <v>0</v>
      </c>
      <c r="P63" s="44">
        <v>10000</v>
      </c>
      <c r="Q63" s="44">
        <v>10000</v>
      </c>
      <c r="R63" s="45">
        <f>Q63-P63</f>
        <v>0</v>
      </c>
      <c r="S63" s="46">
        <f>SUM(Q63-P63)/P63*100</f>
        <v>0</v>
      </c>
      <c r="T63" s="44">
        <v>10000</v>
      </c>
      <c r="U63" s="44">
        <v>10000</v>
      </c>
      <c r="V63" s="45">
        <f>U63-T63</f>
        <v>0</v>
      </c>
      <c r="W63" s="46">
        <f>SUM(U63-T63)/T63*100</f>
        <v>0</v>
      </c>
      <c r="X63" s="47">
        <f>SUM(D63+H63+L63+P63+T63)/5</f>
        <v>9600</v>
      </c>
      <c r="Y63" s="47">
        <f>SUM(E63+I63+M63+Q63+U63)/5</f>
        <v>9600</v>
      </c>
      <c r="Z63" s="48">
        <f>Y63-X63</f>
        <v>0</v>
      </c>
      <c r="AA63" s="49">
        <f>SUM(Y63-X63)/X63*100</f>
        <v>0</v>
      </c>
    </row>
    <row r="64" spans="1:27" s="65" customFormat="1" ht="11.25" customHeight="1">
      <c r="A64" s="66">
        <v>15</v>
      </c>
      <c r="B64" s="71" t="s">
        <v>16</v>
      </c>
      <c r="C64" s="66"/>
      <c r="D64" s="44"/>
      <c r="E64" s="44"/>
      <c r="F64" s="45"/>
      <c r="G64" s="46"/>
      <c r="H64" s="44"/>
      <c r="I64" s="44"/>
      <c r="J64" s="45"/>
      <c r="K64" s="46"/>
      <c r="L64" s="44"/>
      <c r="M64" s="44"/>
      <c r="N64" s="45"/>
      <c r="O64" s="46"/>
      <c r="P64" s="44"/>
      <c r="Q64" s="44"/>
      <c r="R64" s="45"/>
      <c r="S64" s="46"/>
      <c r="T64" s="44"/>
      <c r="U64" s="44"/>
      <c r="V64" s="45"/>
      <c r="W64" s="46"/>
      <c r="X64" s="47"/>
      <c r="Y64" s="47"/>
      <c r="Z64" s="48"/>
      <c r="AA64" s="49"/>
    </row>
    <row r="65" spans="1:27" s="65" customFormat="1" ht="11.25" customHeight="1">
      <c r="A65" s="66"/>
      <c r="B65" s="67" t="s">
        <v>74</v>
      </c>
      <c r="C65" s="66" t="s">
        <v>17</v>
      </c>
      <c r="D65" s="44">
        <v>3000</v>
      </c>
      <c r="E65" s="44">
        <v>3000</v>
      </c>
      <c r="F65" s="45">
        <f>E65-D65</f>
        <v>0</v>
      </c>
      <c r="G65" s="46">
        <f t="shared" si="28"/>
        <v>0</v>
      </c>
      <c r="H65" s="44">
        <v>3000</v>
      </c>
      <c r="I65" s="44">
        <v>3000</v>
      </c>
      <c r="J65" s="45">
        <f>I65-H65</f>
        <v>0</v>
      </c>
      <c r="K65" s="46">
        <f>SUM(I65-H65)/H65*100</f>
        <v>0</v>
      </c>
      <c r="L65" s="44">
        <v>3000</v>
      </c>
      <c r="M65" s="44">
        <v>3000</v>
      </c>
      <c r="N65" s="45">
        <f>M65-L65</f>
        <v>0</v>
      </c>
      <c r="O65" s="46">
        <f>SUM(M65-L65)/L65*100</f>
        <v>0</v>
      </c>
      <c r="P65" s="44">
        <v>3000</v>
      </c>
      <c r="Q65" s="44">
        <v>3000</v>
      </c>
      <c r="R65" s="45">
        <f>Q65-P65</f>
        <v>0</v>
      </c>
      <c r="S65" s="46">
        <f>SUM(Q65-P65)/P65*100</f>
        <v>0</v>
      </c>
      <c r="T65" s="44">
        <v>3000</v>
      </c>
      <c r="U65" s="44">
        <v>3000</v>
      </c>
      <c r="V65" s="45">
        <f>U65-T65</f>
        <v>0</v>
      </c>
      <c r="W65" s="46">
        <f>SUM(U65-T65)/T65*100</f>
        <v>0</v>
      </c>
      <c r="X65" s="47">
        <f aca="true" t="shared" si="40" ref="X65:Y68">SUM(D65+H65+L65+P65+T65)/5</f>
        <v>3000</v>
      </c>
      <c r="Y65" s="47">
        <f t="shared" si="40"/>
        <v>3000</v>
      </c>
      <c r="Z65" s="48">
        <f>Y65-X65</f>
        <v>0</v>
      </c>
      <c r="AA65" s="49">
        <f>SUM(Y65-X65)/X65*100</f>
        <v>0</v>
      </c>
    </row>
    <row r="66" spans="1:27" s="65" customFormat="1" ht="11.25" customHeight="1">
      <c r="A66" s="66">
        <v>16</v>
      </c>
      <c r="B66" s="71" t="s">
        <v>19</v>
      </c>
      <c r="C66" s="68" t="s">
        <v>28</v>
      </c>
      <c r="D66" s="44">
        <v>27000</v>
      </c>
      <c r="E66" s="44">
        <v>27000</v>
      </c>
      <c r="F66" s="45">
        <f>E66-D66</f>
        <v>0</v>
      </c>
      <c r="G66" s="46">
        <f t="shared" si="28"/>
        <v>0</v>
      </c>
      <c r="H66" s="44">
        <v>26000</v>
      </c>
      <c r="I66" s="44">
        <v>26000</v>
      </c>
      <c r="J66" s="45">
        <f>I66-H66</f>
        <v>0</v>
      </c>
      <c r="K66" s="46">
        <f>SUM(I66-H66)/H66*100</f>
        <v>0</v>
      </c>
      <c r="L66" s="44">
        <v>28000</v>
      </c>
      <c r="M66" s="44">
        <v>28000</v>
      </c>
      <c r="N66" s="45">
        <f>M66-L66</f>
        <v>0</v>
      </c>
      <c r="O66" s="46">
        <f>SUM(M66-L66)/L66*100</f>
        <v>0</v>
      </c>
      <c r="P66" s="44">
        <v>28000</v>
      </c>
      <c r="Q66" s="44">
        <v>28000</v>
      </c>
      <c r="R66" s="45">
        <f>Q66-P66</f>
        <v>0</v>
      </c>
      <c r="S66" s="46">
        <f>SUM(Q66-P66)/P66*100</f>
        <v>0</v>
      </c>
      <c r="T66" s="44">
        <v>27000</v>
      </c>
      <c r="U66" s="44">
        <v>27000</v>
      </c>
      <c r="V66" s="45">
        <f>U66-T66</f>
        <v>0</v>
      </c>
      <c r="W66" s="46">
        <f>SUM(U66-T66)/T66*100</f>
        <v>0</v>
      </c>
      <c r="X66" s="47">
        <f t="shared" si="40"/>
        <v>27200</v>
      </c>
      <c r="Y66" s="47">
        <f t="shared" si="40"/>
        <v>27200</v>
      </c>
      <c r="Z66" s="48">
        <f>Y66-X66</f>
        <v>0</v>
      </c>
      <c r="AA66" s="49">
        <f>SUM(Y66-X66)/X66*100</f>
        <v>0</v>
      </c>
    </row>
    <row r="67" spans="1:27" s="65" customFormat="1" ht="11.25" customHeight="1">
      <c r="A67" s="66">
        <v>17</v>
      </c>
      <c r="B67" s="71" t="s">
        <v>75</v>
      </c>
      <c r="C67" s="68" t="s">
        <v>28</v>
      </c>
      <c r="D67" s="44">
        <v>25000</v>
      </c>
      <c r="E67" s="44">
        <v>25000</v>
      </c>
      <c r="F67" s="45">
        <f>E67-D67</f>
        <v>0</v>
      </c>
      <c r="G67" s="46">
        <f t="shared" si="28"/>
        <v>0</v>
      </c>
      <c r="H67" s="44">
        <v>23000</v>
      </c>
      <c r="I67" s="44">
        <v>23000</v>
      </c>
      <c r="J67" s="45">
        <f>I67-H67</f>
        <v>0</v>
      </c>
      <c r="K67" s="46">
        <f>SUM(I67-H67)/H67*100</f>
        <v>0</v>
      </c>
      <c r="L67" s="44">
        <v>27500</v>
      </c>
      <c r="M67" s="44">
        <v>27500</v>
      </c>
      <c r="N67" s="45">
        <f>M67-L67</f>
        <v>0</v>
      </c>
      <c r="O67" s="46">
        <f>SUM(M67-L67)/L67*100</f>
        <v>0</v>
      </c>
      <c r="P67" s="44">
        <v>25000</v>
      </c>
      <c r="Q67" s="44">
        <v>25000</v>
      </c>
      <c r="R67" s="45">
        <f>Q67-P67</f>
        <v>0</v>
      </c>
      <c r="S67" s="46">
        <f>SUM(Q67-P67)/P67*100</f>
        <v>0</v>
      </c>
      <c r="T67" s="44">
        <v>25000</v>
      </c>
      <c r="U67" s="44">
        <v>25000</v>
      </c>
      <c r="V67" s="45">
        <f>U67-T67</f>
        <v>0</v>
      </c>
      <c r="W67" s="46">
        <f>SUM(U67-T67)/T67*100</f>
        <v>0</v>
      </c>
      <c r="X67" s="47">
        <f t="shared" si="40"/>
        <v>25100</v>
      </c>
      <c r="Y67" s="47">
        <f t="shared" si="40"/>
        <v>25100</v>
      </c>
      <c r="Z67" s="48">
        <f>Y67-X67</f>
        <v>0</v>
      </c>
      <c r="AA67" s="49">
        <f>SUM(Y67-X67)/X67*100</f>
        <v>0</v>
      </c>
    </row>
    <row r="68" spans="1:27" s="65" customFormat="1" ht="11.25" customHeight="1">
      <c r="A68" s="66">
        <v>18</v>
      </c>
      <c r="B68" s="71" t="s">
        <v>76</v>
      </c>
      <c r="C68" s="68" t="s">
        <v>28</v>
      </c>
      <c r="D68" s="44">
        <v>5000</v>
      </c>
      <c r="E68" s="44">
        <v>5000</v>
      </c>
      <c r="F68" s="45">
        <f>E68-D68</f>
        <v>0</v>
      </c>
      <c r="G68" s="46">
        <f>SUM(E68-D68)/D68*100</f>
        <v>0</v>
      </c>
      <c r="H68" s="44">
        <v>4000</v>
      </c>
      <c r="I68" s="44">
        <v>4000</v>
      </c>
      <c r="J68" s="45">
        <f>I68-H68</f>
        <v>0</v>
      </c>
      <c r="K68" s="46">
        <f>SUM(I68-H68)/H68*100</f>
        <v>0</v>
      </c>
      <c r="L68" s="44">
        <v>5000</v>
      </c>
      <c r="M68" s="44">
        <v>5000</v>
      </c>
      <c r="N68" s="45">
        <f>M68-L68</f>
        <v>0</v>
      </c>
      <c r="O68" s="46">
        <f>SUM(M68-L68)/L68*100</f>
        <v>0</v>
      </c>
      <c r="P68" s="44">
        <v>5000</v>
      </c>
      <c r="Q68" s="44">
        <v>5000</v>
      </c>
      <c r="R68" s="45">
        <f>Q68-P68</f>
        <v>0</v>
      </c>
      <c r="S68" s="46">
        <f>SUM(Q68-P68)/P68*100</f>
        <v>0</v>
      </c>
      <c r="T68" s="44">
        <v>5000</v>
      </c>
      <c r="U68" s="44">
        <v>5000</v>
      </c>
      <c r="V68" s="45">
        <f>U68-T68</f>
        <v>0</v>
      </c>
      <c r="W68" s="46">
        <f>SUM(U68-T68)/T68*100</f>
        <v>0</v>
      </c>
      <c r="X68" s="47">
        <f t="shared" si="40"/>
        <v>4800</v>
      </c>
      <c r="Y68" s="47">
        <f t="shared" si="40"/>
        <v>4800</v>
      </c>
      <c r="Z68" s="48">
        <f>Y68-X68</f>
        <v>0</v>
      </c>
      <c r="AA68" s="49">
        <f>SUM(Y68-X68)/X68*100</f>
        <v>0</v>
      </c>
    </row>
    <row r="69" spans="1:27" s="65" customFormat="1" ht="11.25" customHeight="1">
      <c r="A69" s="66">
        <v>19</v>
      </c>
      <c r="B69" s="71" t="s">
        <v>77</v>
      </c>
      <c r="C69" s="68" t="s">
        <v>28</v>
      </c>
      <c r="D69" s="44" t="s">
        <v>67</v>
      </c>
      <c r="E69" s="44" t="s">
        <v>67</v>
      </c>
      <c r="F69" s="45">
        <f>H604</f>
        <v>0</v>
      </c>
      <c r="G69" s="46">
        <v>0</v>
      </c>
      <c r="H69" s="44" t="s">
        <v>67</v>
      </c>
      <c r="I69" s="44" t="s">
        <v>67</v>
      </c>
      <c r="J69" s="45">
        <f>L604</f>
        <v>0</v>
      </c>
      <c r="K69" s="46">
        <v>0</v>
      </c>
      <c r="L69" s="44" t="s">
        <v>67</v>
      </c>
      <c r="M69" s="44" t="s">
        <v>67</v>
      </c>
      <c r="N69" s="45">
        <f>P604</f>
        <v>0</v>
      </c>
      <c r="O69" s="46">
        <v>0</v>
      </c>
      <c r="P69" s="44" t="s">
        <v>27</v>
      </c>
      <c r="Q69" s="44" t="s">
        <v>27</v>
      </c>
      <c r="R69" s="45">
        <f>T604</f>
        <v>0</v>
      </c>
      <c r="S69" s="46">
        <v>0</v>
      </c>
      <c r="T69" s="44" t="s">
        <v>67</v>
      </c>
      <c r="U69" s="44" t="s">
        <v>67</v>
      </c>
      <c r="V69" s="45">
        <f>X604</f>
        <v>0</v>
      </c>
      <c r="W69" s="46">
        <v>0</v>
      </c>
      <c r="X69" s="44" t="s">
        <v>67</v>
      </c>
      <c r="Y69" s="44" t="s">
        <v>67</v>
      </c>
      <c r="Z69" s="44" t="s">
        <v>67</v>
      </c>
      <c r="AA69" s="49">
        <v>0</v>
      </c>
    </row>
    <row r="70" spans="1:27" s="65" customFormat="1" ht="11.25" customHeight="1">
      <c r="A70" s="66"/>
      <c r="B70" s="71" t="s">
        <v>78</v>
      </c>
      <c r="C70" s="68" t="s">
        <v>28</v>
      </c>
      <c r="D70" s="44" t="s">
        <v>67</v>
      </c>
      <c r="E70" s="44" t="s">
        <v>67</v>
      </c>
      <c r="F70" s="45">
        <f>H602</f>
        <v>0</v>
      </c>
      <c r="G70" s="46">
        <v>0</v>
      </c>
      <c r="H70" s="44" t="s">
        <v>67</v>
      </c>
      <c r="I70" s="44" t="s">
        <v>67</v>
      </c>
      <c r="J70" s="45">
        <f>L602</f>
        <v>0</v>
      </c>
      <c r="K70" s="46">
        <v>0</v>
      </c>
      <c r="L70" s="44" t="s">
        <v>67</v>
      </c>
      <c r="M70" s="44" t="s">
        <v>67</v>
      </c>
      <c r="N70" s="45">
        <f>P602</f>
        <v>0</v>
      </c>
      <c r="O70" s="46">
        <v>0</v>
      </c>
      <c r="P70" s="44" t="s">
        <v>67</v>
      </c>
      <c r="Q70" s="44" t="s">
        <v>67</v>
      </c>
      <c r="R70" s="45">
        <f>T602</f>
        <v>0</v>
      </c>
      <c r="S70" s="46">
        <v>0</v>
      </c>
      <c r="T70" s="44" t="s">
        <v>67</v>
      </c>
      <c r="U70" s="44" t="s">
        <v>67</v>
      </c>
      <c r="V70" s="45">
        <f>X602</f>
        <v>0</v>
      </c>
      <c r="W70" s="46">
        <v>0</v>
      </c>
      <c r="X70" s="44" t="s">
        <v>67</v>
      </c>
      <c r="Y70" s="44" t="s">
        <v>67</v>
      </c>
      <c r="Z70" s="44" t="s">
        <v>67</v>
      </c>
      <c r="AA70" s="49">
        <v>0</v>
      </c>
    </row>
    <row r="71" spans="1:27" s="65" customFormat="1" ht="11.25" customHeight="1">
      <c r="A71" s="66">
        <v>20</v>
      </c>
      <c r="B71" s="71" t="s">
        <v>129</v>
      </c>
      <c r="C71" s="68" t="s">
        <v>28</v>
      </c>
      <c r="D71" s="44">
        <v>14000</v>
      </c>
      <c r="E71" s="44">
        <v>14000</v>
      </c>
      <c r="F71" s="45">
        <f>E71-D71</f>
        <v>0</v>
      </c>
      <c r="G71" s="46">
        <f>SUM(E71-D71)/D71*100</f>
        <v>0</v>
      </c>
      <c r="H71" s="44">
        <v>15000</v>
      </c>
      <c r="I71" s="44">
        <v>15000</v>
      </c>
      <c r="J71" s="45">
        <f>I71-H71</f>
        <v>0</v>
      </c>
      <c r="K71" s="46">
        <f>SUM(I71-H71)/H71*100</f>
        <v>0</v>
      </c>
      <c r="L71" s="44">
        <v>15000</v>
      </c>
      <c r="M71" s="44">
        <v>15000</v>
      </c>
      <c r="N71" s="45">
        <f>M71-L71</f>
        <v>0</v>
      </c>
      <c r="O71" s="46">
        <f>SUM(M71-L71)/L71*100</f>
        <v>0</v>
      </c>
      <c r="P71" s="44">
        <v>18000</v>
      </c>
      <c r="Q71" s="44">
        <v>18000</v>
      </c>
      <c r="R71" s="45">
        <f>Q71-P71</f>
        <v>0</v>
      </c>
      <c r="S71" s="46">
        <f>SUM(Q71-P71)/P71*100</f>
        <v>0</v>
      </c>
      <c r="T71" s="44">
        <v>15000</v>
      </c>
      <c r="U71" s="44">
        <v>15000</v>
      </c>
      <c r="V71" s="45">
        <f>U71-T71</f>
        <v>0</v>
      </c>
      <c r="W71" s="46">
        <f>SUM(U71-T71)/T71*100</f>
        <v>0</v>
      </c>
      <c r="X71" s="47">
        <f aca="true" t="shared" si="41" ref="X71:Y73">SUM(D71+H71+L71+P71+T71)/5</f>
        <v>15400</v>
      </c>
      <c r="Y71" s="47">
        <f t="shared" si="41"/>
        <v>15400</v>
      </c>
      <c r="Z71" s="48">
        <f>Y71-X71</f>
        <v>0</v>
      </c>
      <c r="AA71" s="49">
        <f>SUM(Y71-X71)/X71*100</f>
        <v>0</v>
      </c>
    </row>
    <row r="72" spans="1:27" s="65" customFormat="1" ht="11.25" customHeight="1">
      <c r="A72" s="66">
        <v>21</v>
      </c>
      <c r="B72" s="71" t="s">
        <v>130</v>
      </c>
      <c r="C72" s="68" t="s">
        <v>28</v>
      </c>
      <c r="D72" s="44">
        <v>22000</v>
      </c>
      <c r="E72" s="44">
        <v>22000</v>
      </c>
      <c r="F72" s="45">
        <f>E72-D72</f>
        <v>0</v>
      </c>
      <c r="G72" s="46">
        <f>SUM(E72-D72)/D72*100</f>
        <v>0</v>
      </c>
      <c r="H72" s="44">
        <v>17000</v>
      </c>
      <c r="I72" s="44">
        <v>17000</v>
      </c>
      <c r="J72" s="45">
        <f>I72-H72</f>
        <v>0</v>
      </c>
      <c r="K72" s="46">
        <f>SUM(I72-H72)/H72*100</f>
        <v>0</v>
      </c>
      <c r="L72" s="44">
        <v>20000</v>
      </c>
      <c r="M72" s="44">
        <v>20000</v>
      </c>
      <c r="N72" s="45">
        <f>M72-L72</f>
        <v>0</v>
      </c>
      <c r="O72" s="46">
        <f>SUM(M72-L72)/L72*100</f>
        <v>0</v>
      </c>
      <c r="P72" s="44">
        <v>20000</v>
      </c>
      <c r="Q72" s="44">
        <v>20000</v>
      </c>
      <c r="R72" s="45">
        <f>Q72-P72</f>
        <v>0</v>
      </c>
      <c r="S72" s="46">
        <f>SUM(Q72-P72)/P72*100</f>
        <v>0</v>
      </c>
      <c r="T72" s="44">
        <v>20000</v>
      </c>
      <c r="U72" s="44">
        <v>20000</v>
      </c>
      <c r="V72" s="45">
        <f>U72-T72</f>
        <v>0</v>
      </c>
      <c r="W72" s="46">
        <f>SUM(U72-T72)/T72*100</f>
        <v>0</v>
      </c>
      <c r="X72" s="47">
        <f>SUM(D72+H72+L72+P72+T72)/5</f>
        <v>19800</v>
      </c>
      <c r="Y72" s="47">
        <f>SUM(E72+I72+M72+Q72+U72)/5</f>
        <v>19800</v>
      </c>
      <c r="Z72" s="48">
        <f>Y72-X72</f>
        <v>0</v>
      </c>
      <c r="AA72" s="49">
        <f>SUM(Y72-X72)/X72*100</f>
        <v>0</v>
      </c>
    </row>
    <row r="73" spans="1:27" s="65" customFormat="1" ht="11.25" customHeight="1">
      <c r="A73" s="84">
        <v>22</v>
      </c>
      <c r="B73" s="78" t="s">
        <v>131</v>
      </c>
      <c r="C73" s="79" t="s">
        <v>28</v>
      </c>
      <c r="D73" s="52">
        <v>55000</v>
      </c>
      <c r="E73" s="52">
        <v>55000</v>
      </c>
      <c r="F73" s="45">
        <f>E73-D73</f>
        <v>0</v>
      </c>
      <c r="G73" s="46">
        <f>SUM(E73-D73)/D73*100</f>
        <v>0</v>
      </c>
      <c r="H73" s="52">
        <v>60000</v>
      </c>
      <c r="I73" s="52">
        <v>60000</v>
      </c>
      <c r="J73" s="45">
        <f>I73-H73</f>
        <v>0</v>
      </c>
      <c r="K73" s="46">
        <f>SUM(I73-H73)/H73*100</f>
        <v>0</v>
      </c>
      <c r="L73" s="52">
        <v>60000</v>
      </c>
      <c r="M73" s="52">
        <v>60000</v>
      </c>
      <c r="N73" s="45">
        <f>P605</f>
        <v>0</v>
      </c>
      <c r="O73" s="54">
        <v>0</v>
      </c>
      <c r="P73" s="52">
        <v>60000</v>
      </c>
      <c r="Q73" s="52">
        <v>60000</v>
      </c>
      <c r="R73" s="45">
        <f>T605</f>
        <v>0</v>
      </c>
      <c r="S73" s="54">
        <v>0</v>
      </c>
      <c r="T73" s="52">
        <v>60000</v>
      </c>
      <c r="U73" s="52">
        <v>60000</v>
      </c>
      <c r="V73" s="45">
        <f>U73-T73</f>
        <v>0</v>
      </c>
      <c r="W73" s="46">
        <f>SUM(U73-T73)/T73*100</f>
        <v>0</v>
      </c>
      <c r="X73" s="47">
        <f t="shared" si="41"/>
        <v>59000</v>
      </c>
      <c r="Y73" s="47">
        <f t="shared" si="41"/>
        <v>59000</v>
      </c>
      <c r="Z73" s="48">
        <f>Y73-X73</f>
        <v>0</v>
      </c>
      <c r="AA73" s="49">
        <f>SUM(Y73-X73)/X73*100</f>
        <v>0</v>
      </c>
    </row>
    <row r="74" spans="1:27" ht="11.25" customHeight="1">
      <c r="A74" s="36" t="s">
        <v>136</v>
      </c>
      <c r="B74" s="20"/>
      <c r="C74" s="21"/>
      <c r="D74" s="22"/>
      <c r="E74" s="22"/>
      <c r="F74" s="23"/>
      <c r="G74" s="37"/>
      <c r="H74" s="22"/>
      <c r="I74" s="22"/>
      <c r="J74" s="23"/>
      <c r="K74" s="24"/>
      <c r="L74" s="22"/>
      <c r="M74" s="22"/>
      <c r="N74" s="23"/>
      <c r="O74" s="24"/>
      <c r="P74" s="22"/>
      <c r="Q74" s="22"/>
      <c r="R74" s="23"/>
      <c r="S74" s="24"/>
      <c r="T74" s="22"/>
      <c r="U74" s="22"/>
      <c r="V74" s="23"/>
      <c r="W74" s="24"/>
      <c r="X74" s="25"/>
      <c r="Y74" s="25"/>
      <c r="Z74" s="26"/>
      <c r="AA74" s="27"/>
    </row>
    <row r="75" spans="1:27" ht="11.25" customHeight="1">
      <c r="A75" s="36"/>
      <c r="B75" s="10"/>
      <c r="C75" s="28"/>
      <c r="D75" s="29"/>
      <c r="E75" s="29"/>
      <c r="F75" s="12"/>
      <c r="G75" s="13"/>
      <c r="H75" s="29"/>
      <c r="I75" s="29"/>
      <c r="J75" s="12"/>
      <c r="K75" s="30"/>
      <c r="L75" s="29"/>
      <c r="M75" s="29"/>
      <c r="N75" s="12"/>
      <c r="O75" s="30"/>
      <c r="P75" s="29"/>
      <c r="Q75" s="29"/>
      <c r="R75" s="12"/>
      <c r="S75" s="30"/>
      <c r="T75" s="29"/>
      <c r="U75" s="29"/>
      <c r="V75" s="12"/>
      <c r="W75" s="30"/>
      <c r="X75" s="31"/>
      <c r="Y75" s="31"/>
      <c r="Z75" s="32"/>
      <c r="AA75" s="33"/>
    </row>
    <row r="76" spans="1:27" ht="11.25" customHeight="1">
      <c r="A76" s="36"/>
      <c r="B76" s="10"/>
      <c r="C76" s="28"/>
      <c r="D76" s="29"/>
      <c r="E76" s="29"/>
      <c r="F76" s="12"/>
      <c r="G76" s="13"/>
      <c r="H76" s="29"/>
      <c r="I76" s="29"/>
      <c r="J76" s="12"/>
      <c r="K76" s="30"/>
      <c r="L76" s="29"/>
      <c r="M76" s="29"/>
      <c r="N76" s="12"/>
      <c r="O76" s="30"/>
      <c r="P76" s="29"/>
      <c r="Q76" s="29"/>
      <c r="R76" s="12"/>
      <c r="S76" s="30"/>
      <c r="T76" s="29"/>
      <c r="U76" s="29"/>
      <c r="V76" s="12"/>
      <c r="W76" s="30"/>
      <c r="X76" s="31"/>
      <c r="Y76" s="31"/>
      <c r="Z76" s="32"/>
      <c r="AA76" s="33"/>
    </row>
    <row r="77" spans="1:27" ht="19.5" customHeight="1">
      <c r="A77" s="3" t="s">
        <v>142</v>
      </c>
      <c r="B77" s="2"/>
      <c r="C77" s="2"/>
      <c r="D77" s="2"/>
      <c r="E77" s="2"/>
      <c r="F77" s="2"/>
      <c r="G77" s="2"/>
      <c r="H77" s="2"/>
      <c r="I77" s="2"/>
      <c r="J77" s="2"/>
      <c r="K77" s="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2"/>
      <c r="X77" s="31"/>
      <c r="Y77" s="31"/>
      <c r="Z77" s="32"/>
      <c r="AA77" s="33"/>
    </row>
    <row r="78" spans="1:27" ht="13.5" customHeight="1">
      <c r="A78" s="87" t="s">
        <v>141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31"/>
      <c r="Y78" s="31"/>
      <c r="Z78" s="32"/>
      <c r="AA78" s="33"/>
    </row>
    <row r="79" spans="1:27" ht="17.25" customHeight="1">
      <c r="A79" s="86" t="s">
        <v>0</v>
      </c>
      <c r="B79" s="86" t="s">
        <v>1</v>
      </c>
      <c r="C79" s="86" t="s">
        <v>2</v>
      </c>
      <c r="D79" s="15" t="s">
        <v>21</v>
      </c>
      <c r="E79" s="15"/>
      <c r="F79" s="88" t="s">
        <v>3</v>
      </c>
      <c r="G79" s="89"/>
      <c r="H79" s="16" t="s">
        <v>81</v>
      </c>
      <c r="I79" s="16"/>
      <c r="J79" s="15" t="s">
        <v>3</v>
      </c>
      <c r="K79" s="15"/>
      <c r="L79" s="15" t="s">
        <v>22</v>
      </c>
      <c r="M79" s="15"/>
      <c r="N79" s="15" t="s">
        <v>3</v>
      </c>
      <c r="O79" s="15"/>
      <c r="P79" s="15" t="s">
        <v>23</v>
      </c>
      <c r="Q79" s="15"/>
      <c r="R79" s="15" t="s">
        <v>3</v>
      </c>
      <c r="S79" s="15"/>
      <c r="T79" s="15" t="s">
        <v>33</v>
      </c>
      <c r="U79" s="15"/>
      <c r="V79" s="15" t="s">
        <v>3</v>
      </c>
      <c r="W79" s="15"/>
      <c r="X79" s="15" t="s">
        <v>26</v>
      </c>
      <c r="Y79" s="15"/>
      <c r="Z79" s="15" t="s">
        <v>3</v>
      </c>
      <c r="AA79" s="15"/>
    </row>
    <row r="80" spans="1:27" ht="15.75" customHeight="1">
      <c r="A80" s="86"/>
      <c r="B80" s="86"/>
      <c r="C80" s="86"/>
      <c r="D80" s="17" t="s">
        <v>24</v>
      </c>
      <c r="E80" s="17" t="s">
        <v>82</v>
      </c>
      <c r="F80" s="17" t="s">
        <v>20</v>
      </c>
      <c r="G80" s="43"/>
      <c r="H80" s="17" t="s">
        <v>24</v>
      </c>
      <c r="I80" s="17" t="s">
        <v>82</v>
      </c>
      <c r="J80" s="17" t="s">
        <v>20</v>
      </c>
      <c r="K80" s="17" t="s">
        <v>4</v>
      </c>
      <c r="L80" s="17" t="s">
        <v>24</v>
      </c>
      <c r="M80" s="17" t="s">
        <v>82</v>
      </c>
      <c r="N80" s="17" t="s">
        <v>20</v>
      </c>
      <c r="O80" s="17" t="s">
        <v>4</v>
      </c>
      <c r="P80" s="17" t="s">
        <v>24</v>
      </c>
      <c r="Q80" s="17" t="s">
        <v>82</v>
      </c>
      <c r="R80" s="17" t="s">
        <v>20</v>
      </c>
      <c r="S80" s="17" t="s">
        <v>4</v>
      </c>
      <c r="T80" s="17" t="s">
        <v>24</v>
      </c>
      <c r="U80" s="17" t="s">
        <v>82</v>
      </c>
      <c r="V80" s="17" t="s">
        <v>20</v>
      </c>
      <c r="W80" s="17" t="s">
        <v>4</v>
      </c>
      <c r="X80" s="17" t="s">
        <v>24</v>
      </c>
      <c r="Y80" s="17" t="s">
        <v>82</v>
      </c>
      <c r="Z80" s="17" t="s">
        <v>20</v>
      </c>
      <c r="AA80" s="17" t="s">
        <v>4</v>
      </c>
    </row>
    <row r="81" spans="1:27" ht="11.25" customHeight="1">
      <c r="A81" s="42"/>
      <c r="B81" s="42" t="s">
        <v>83</v>
      </c>
      <c r="C81" s="42"/>
      <c r="D81" s="17"/>
      <c r="E81" s="17"/>
      <c r="F81" s="17"/>
      <c r="G81" s="17" t="s">
        <v>4</v>
      </c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1:27" ht="11.25" customHeight="1">
      <c r="A82" s="6">
        <v>1</v>
      </c>
      <c r="B82" s="8" t="s">
        <v>84</v>
      </c>
      <c r="C82" s="6" t="s">
        <v>85</v>
      </c>
      <c r="D82" s="44">
        <v>15500</v>
      </c>
      <c r="E82" s="44">
        <v>15500</v>
      </c>
      <c r="F82" s="45">
        <f>E82-D82</f>
        <v>0</v>
      </c>
      <c r="G82" s="46">
        <f>SUM(E82-D82)/D82*100</f>
        <v>0</v>
      </c>
      <c r="H82" s="44">
        <v>15500</v>
      </c>
      <c r="I82" s="44">
        <v>15500</v>
      </c>
      <c r="J82" s="45">
        <f>I82-H82</f>
        <v>0</v>
      </c>
      <c r="K82" s="46">
        <f>SUM(I82-H82)/H82*100</f>
        <v>0</v>
      </c>
      <c r="L82" s="44">
        <v>16000</v>
      </c>
      <c r="M82" s="44">
        <v>16000</v>
      </c>
      <c r="N82" s="45">
        <f>M82-L82</f>
        <v>0</v>
      </c>
      <c r="O82" s="46">
        <f>SUM(M82-L82)/L82*100</f>
        <v>0</v>
      </c>
      <c r="P82" s="44">
        <v>16000</v>
      </c>
      <c r="Q82" s="44">
        <v>16000</v>
      </c>
      <c r="R82" s="45">
        <f>Q82-P82</f>
        <v>0</v>
      </c>
      <c r="S82" s="46">
        <f>SUM(Q82-P82)/P82*100</f>
        <v>0</v>
      </c>
      <c r="T82" s="44">
        <v>15500</v>
      </c>
      <c r="U82" s="44">
        <v>15500</v>
      </c>
      <c r="V82" s="45">
        <f>U82-T82</f>
        <v>0</v>
      </c>
      <c r="W82" s="46">
        <f>SUM(U82-T82)/T82*100</f>
        <v>0</v>
      </c>
      <c r="X82" s="47">
        <f aca="true" t="shared" si="42" ref="X82:Y86">SUM(D82+H82+L82+P82+T82)/5</f>
        <v>15700</v>
      </c>
      <c r="Y82" s="47">
        <f t="shared" si="42"/>
        <v>15700</v>
      </c>
      <c r="Z82" s="48">
        <f>Y82-X82</f>
        <v>0</v>
      </c>
      <c r="AA82" s="49">
        <f>SUM(Y82-X82)/X82*100</f>
        <v>0</v>
      </c>
    </row>
    <row r="83" spans="1:27" ht="11.25" customHeight="1">
      <c r="A83" s="6"/>
      <c r="B83" s="8"/>
      <c r="C83" s="6" t="s">
        <v>86</v>
      </c>
      <c r="D83" s="44">
        <v>218000</v>
      </c>
      <c r="E83" s="44">
        <v>218000</v>
      </c>
      <c r="F83" s="45">
        <f>E83-D83</f>
        <v>0</v>
      </c>
      <c r="G83" s="46">
        <f>SUM(E83-D83)/D83*100</f>
        <v>0</v>
      </c>
      <c r="H83" s="44">
        <v>218000</v>
      </c>
      <c r="I83" s="44">
        <v>218000</v>
      </c>
      <c r="J83" s="45">
        <f>I83-H83</f>
        <v>0</v>
      </c>
      <c r="K83" s="46">
        <f>SUM(I83-H83)/H83*100</f>
        <v>0</v>
      </c>
      <c r="L83" s="44">
        <v>218000</v>
      </c>
      <c r="M83" s="44">
        <v>218000</v>
      </c>
      <c r="N83" s="45">
        <f>M83-L83</f>
        <v>0</v>
      </c>
      <c r="O83" s="46">
        <f>SUM(M83-L83)/L83*100</f>
        <v>0</v>
      </c>
      <c r="P83" s="44">
        <v>213000</v>
      </c>
      <c r="Q83" s="44">
        <v>213000</v>
      </c>
      <c r="R83" s="45">
        <f>Q83-P83</f>
        <v>0</v>
      </c>
      <c r="S83" s="46">
        <f>SUM(Q83-P83)/P83*100</f>
        <v>0</v>
      </c>
      <c r="T83" s="44">
        <v>218000</v>
      </c>
      <c r="U83" s="44">
        <v>218000</v>
      </c>
      <c r="V83" s="45">
        <f>U83-T83</f>
        <v>0</v>
      </c>
      <c r="W83" s="46">
        <f>SUM(U83-T83)/T83*100</f>
        <v>0</v>
      </c>
      <c r="X83" s="47">
        <f t="shared" si="42"/>
        <v>217000</v>
      </c>
      <c r="Y83" s="47">
        <f t="shared" si="42"/>
        <v>217000</v>
      </c>
      <c r="Z83" s="48">
        <f>Y83-X83</f>
        <v>0</v>
      </c>
      <c r="AA83" s="49">
        <f>SUM(Y83-X83)/X83*100</f>
        <v>0</v>
      </c>
    </row>
    <row r="84" spans="1:27" ht="11.25" customHeight="1">
      <c r="A84" s="6">
        <v>2</v>
      </c>
      <c r="B84" s="8" t="s">
        <v>87</v>
      </c>
      <c r="C84" s="6" t="s">
        <v>88</v>
      </c>
      <c r="D84" s="44">
        <f>(50/40)*61000</f>
        <v>76250</v>
      </c>
      <c r="E84" s="44">
        <f>(50/40)*61000</f>
        <v>76250</v>
      </c>
      <c r="F84" s="45">
        <f>E84-D84</f>
        <v>0</v>
      </c>
      <c r="G84" s="46">
        <f>SUM(E84-D84)/D84*100</f>
        <v>0</v>
      </c>
      <c r="H84" s="44">
        <f>(50/40)*58000</f>
        <v>72500</v>
      </c>
      <c r="I84" s="44">
        <f>(50/40)*58000</f>
        <v>72500</v>
      </c>
      <c r="J84" s="45">
        <f>I84-H84</f>
        <v>0</v>
      </c>
      <c r="K84" s="46">
        <f>SUM(I84-H84)/H84*100</f>
        <v>0</v>
      </c>
      <c r="L84" s="44">
        <f>(50/40)*59000</f>
        <v>73750</v>
      </c>
      <c r="M84" s="44">
        <f>(50/40)*59000</f>
        <v>73750</v>
      </c>
      <c r="N84" s="45">
        <f>M84-L84</f>
        <v>0</v>
      </c>
      <c r="O84" s="46">
        <f>SUM(M84-L84)/L84*100</f>
        <v>0</v>
      </c>
      <c r="P84" s="44">
        <f>(50/40)*59000</f>
        <v>73750</v>
      </c>
      <c r="Q84" s="44">
        <f>(50/40)*59000</f>
        <v>73750</v>
      </c>
      <c r="R84" s="45">
        <f>Q84-P84</f>
        <v>0</v>
      </c>
      <c r="S84" s="46">
        <f>SUM(Q84-P84)/P84*100</f>
        <v>0</v>
      </c>
      <c r="T84" s="44">
        <f>(50/40)*61000</f>
        <v>76250</v>
      </c>
      <c r="U84" s="44">
        <f>(50/40)*61000</f>
        <v>76250</v>
      </c>
      <c r="V84" s="45">
        <f>U84-T84</f>
        <v>0</v>
      </c>
      <c r="W84" s="46">
        <f>SUM(U84-T84)/T84*100</f>
        <v>0</v>
      </c>
      <c r="X84" s="47">
        <f t="shared" si="42"/>
        <v>74500</v>
      </c>
      <c r="Y84" s="47">
        <f t="shared" si="42"/>
        <v>74500</v>
      </c>
      <c r="Z84" s="48">
        <f>Y84-X84</f>
        <v>0</v>
      </c>
      <c r="AA84" s="49">
        <f>SUM(Y84-X84)/X84*100</f>
        <v>0</v>
      </c>
    </row>
    <row r="85" spans="1:27" ht="11.25" customHeight="1">
      <c r="A85" s="6"/>
      <c r="B85" s="8" t="s">
        <v>89</v>
      </c>
      <c r="C85" s="6" t="s">
        <v>88</v>
      </c>
      <c r="D85" s="44">
        <f>(50/40)*59000</f>
        <v>73750</v>
      </c>
      <c r="E85" s="44">
        <f>(50/40)*59000</f>
        <v>73750</v>
      </c>
      <c r="F85" s="45">
        <f>E85-D85</f>
        <v>0</v>
      </c>
      <c r="G85" s="46">
        <f>SUM(E85-D85)/D85*100</f>
        <v>0</v>
      </c>
      <c r="H85" s="44">
        <f>(50/40)*56000</f>
        <v>70000</v>
      </c>
      <c r="I85" s="44">
        <f>(50/40)*56000</f>
        <v>70000</v>
      </c>
      <c r="J85" s="45">
        <f>I85-H85</f>
        <v>0</v>
      </c>
      <c r="K85" s="46">
        <f>SUM(I85-H85)/H85*100</f>
        <v>0</v>
      </c>
      <c r="L85" s="44">
        <f>(50/40)*57000</f>
        <v>71250</v>
      </c>
      <c r="M85" s="44">
        <f>(50/40)*57000</f>
        <v>71250</v>
      </c>
      <c r="N85" s="45">
        <f>M85-L85</f>
        <v>0</v>
      </c>
      <c r="O85" s="46">
        <f>SUM(M85-L85)/L85*100</f>
        <v>0</v>
      </c>
      <c r="P85" s="44">
        <f>(50/40)*56000</f>
        <v>70000</v>
      </c>
      <c r="Q85" s="44">
        <f>(50/40)*56000</f>
        <v>70000</v>
      </c>
      <c r="R85" s="45">
        <f>Q85-P85</f>
        <v>0</v>
      </c>
      <c r="S85" s="46">
        <f>SUM(Q85-P85)/P85*100</f>
        <v>0</v>
      </c>
      <c r="T85" s="44">
        <f>(50/40)*59000</f>
        <v>73750</v>
      </c>
      <c r="U85" s="44">
        <f>(50/40)*59000</f>
        <v>73750</v>
      </c>
      <c r="V85" s="45">
        <f>U85-T85</f>
        <v>0</v>
      </c>
      <c r="W85" s="46">
        <f>SUM(U85-T85)/T85*100</f>
        <v>0</v>
      </c>
      <c r="X85" s="47">
        <f t="shared" si="42"/>
        <v>71750</v>
      </c>
      <c r="Y85" s="47">
        <f t="shared" si="42"/>
        <v>71750</v>
      </c>
      <c r="Z85" s="48">
        <f>Y85-X85</f>
        <v>0</v>
      </c>
      <c r="AA85" s="49">
        <f>SUM(Y85-X85)/X85*100</f>
        <v>0</v>
      </c>
    </row>
    <row r="86" spans="1:27" ht="11.25" customHeight="1">
      <c r="A86" s="6" t="s">
        <v>27</v>
      </c>
      <c r="B86" s="8" t="s">
        <v>90</v>
      </c>
      <c r="C86" s="6" t="s">
        <v>88</v>
      </c>
      <c r="D86" s="44">
        <f>(50/40)*58000</f>
        <v>72500</v>
      </c>
      <c r="E86" s="44">
        <f>(50/40)*58000</f>
        <v>72500</v>
      </c>
      <c r="F86" s="45">
        <f>E86-D86</f>
        <v>0</v>
      </c>
      <c r="G86" s="46">
        <f>SUM(E86-D86)/D86*100</f>
        <v>0</v>
      </c>
      <c r="H86" s="44">
        <f>(50/40)*56000</f>
        <v>70000</v>
      </c>
      <c r="I86" s="44">
        <f>(50/40)*56000</f>
        <v>70000</v>
      </c>
      <c r="J86" s="45">
        <f>I86-H86</f>
        <v>0</v>
      </c>
      <c r="K86" s="46">
        <f>SUM(I86-H86)/H86*100</f>
        <v>0</v>
      </c>
      <c r="L86" s="44">
        <f>(50/40)*57000</f>
        <v>71250</v>
      </c>
      <c r="M86" s="44">
        <f>(50/40)*57000</f>
        <v>71250</v>
      </c>
      <c r="N86" s="45">
        <f>M86-L86</f>
        <v>0</v>
      </c>
      <c r="O86" s="46">
        <f>SUM(M86-L86)/L86*100</f>
        <v>0</v>
      </c>
      <c r="P86" s="44">
        <f>(50/40)*57000</f>
        <v>71250</v>
      </c>
      <c r="Q86" s="44">
        <f>(50/40)*57000</f>
        <v>71250</v>
      </c>
      <c r="R86" s="45">
        <f>Q86-P86</f>
        <v>0</v>
      </c>
      <c r="S86" s="46">
        <f>SUM(Q86-P86)/P86*100</f>
        <v>0</v>
      </c>
      <c r="T86" s="44">
        <f>(50/40)*58000</f>
        <v>72500</v>
      </c>
      <c r="U86" s="44">
        <f>(50/40)*58000</f>
        <v>72500</v>
      </c>
      <c r="V86" s="45">
        <f>U86-T86</f>
        <v>0</v>
      </c>
      <c r="W86" s="46">
        <f>SUM(U86-T86)/T86*100</f>
        <v>0</v>
      </c>
      <c r="X86" s="47">
        <f t="shared" si="42"/>
        <v>71500</v>
      </c>
      <c r="Y86" s="47">
        <f t="shared" si="42"/>
        <v>71500</v>
      </c>
      <c r="Z86" s="48">
        <f>Y86-X86</f>
        <v>0</v>
      </c>
      <c r="AA86" s="49">
        <f>SUM(Y86-X86)/X86*100</f>
        <v>0</v>
      </c>
    </row>
    <row r="87" spans="1:27" ht="11.25" customHeight="1">
      <c r="A87" s="6">
        <v>3</v>
      </c>
      <c r="B87" s="8" t="s">
        <v>91</v>
      </c>
      <c r="C87" s="6"/>
      <c r="D87" s="44"/>
      <c r="E87" s="44"/>
      <c r="F87" s="45"/>
      <c r="G87" s="46"/>
      <c r="H87" s="44"/>
      <c r="I87" s="44"/>
      <c r="J87" s="45"/>
      <c r="K87" s="46"/>
      <c r="L87" s="44"/>
      <c r="M87" s="44"/>
      <c r="N87" s="45"/>
      <c r="O87" s="46"/>
      <c r="P87" s="44"/>
      <c r="Q87" s="44"/>
      <c r="R87" s="45"/>
      <c r="S87" s="46"/>
      <c r="T87" s="44"/>
      <c r="U87" s="44"/>
      <c r="V87" s="45"/>
      <c r="W87" s="46"/>
      <c r="X87" s="47"/>
      <c r="Y87" s="47"/>
      <c r="Z87" s="48"/>
      <c r="AA87" s="49"/>
    </row>
    <row r="88" spans="1:27" ht="11.25" customHeight="1">
      <c r="A88" s="6"/>
      <c r="B88" s="50" t="s">
        <v>92</v>
      </c>
      <c r="C88" s="6" t="s">
        <v>93</v>
      </c>
      <c r="D88" s="44">
        <v>38000</v>
      </c>
      <c r="E88" s="44">
        <v>38000</v>
      </c>
      <c r="F88" s="45">
        <f>E88-D88</f>
        <v>0</v>
      </c>
      <c r="G88" s="46">
        <f>SUM(E88-D88)/D88*100</f>
        <v>0</v>
      </c>
      <c r="H88" s="44">
        <v>29000</v>
      </c>
      <c r="I88" s="44">
        <v>29000</v>
      </c>
      <c r="J88" s="45">
        <f aca="true" t="shared" si="43" ref="J88:J107">I88-H88</f>
        <v>0</v>
      </c>
      <c r="K88" s="46">
        <f aca="true" t="shared" si="44" ref="K88:K107">SUM(I88-H88)/H88*100</f>
        <v>0</v>
      </c>
      <c r="L88" s="44">
        <v>35000</v>
      </c>
      <c r="M88" s="44">
        <v>35000</v>
      </c>
      <c r="N88" s="45">
        <f aca="true" t="shared" si="45" ref="N88:N107">M88-L88</f>
        <v>0</v>
      </c>
      <c r="O88" s="46">
        <f>SUM(M88-L88)/L88*100</f>
        <v>0</v>
      </c>
      <c r="P88" s="44">
        <v>35000</v>
      </c>
      <c r="Q88" s="44">
        <v>35000</v>
      </c>
      <c r="R88" s="45">
        <f aca="true" t="shared" si="46" ref="R88:R107">Q88-P88</f>
        <v>0</v>
      </c>
      <c r="S88" s="46">
        <f>SUM(Q88-P88)/P88*100</f>
        <v>0</v>
      </c>
      <c r="T88" s="44">
        <v>38000</v>
      </c>
      <c r="U88" s="44">
        <v>38000</v>
      </c>
      <c r="V88" s="45">
        <f aca="true" t="shared" si="47" ref="V88:V107">U88-T88</f>
        <v>0</v>
      </c>
      <c r="W88" s="46">
        <f>SUM(U88-T88)/T88*100</f>
        <v>0</v>
      </c>
      <c r="X88" s="47">
        <f aca="true" t="shared" si="48" ref="X88:Y92">SUM(D88+H88+L88+P88+T88)/5</f>
        <v>35000</v>
      </c>
      <c r="Y88" s="47">
        <f t="shared" si="48"/>
        <v>35000</v>
      </c>
      <c r="Z88" s="48">
        <f>Y88-X88</f>
        <v>0</v>
      </c>
      <c r="AA88" s="49">
        <f>SUM(Y88-X88)/X88*100</f>
        <v>0</v>
      </c>
    </row>
    <row r="89" spans="1:27" ht="11.25" customHeight="1">
      <c r="A89" s="6"/>
      <c r="B89" s="50" t="s">
        <v>94</v>
      </c>
      <c r="C89" s="6" t="s">
        <v>93</v>
      </c>
      <c r="D89" s="44">
        <v>67000</v>
      </c>
      <c r="E89" s="44">
        <v>67000</v>
      </c>
      <c r="F89" s="45">
        <f>E89-D89</f>
        <v>0</v>
      </c>
      <c r="G89" s="46">
        <f>SUM(E89-D89)/D89*100</f>
        <v>0</v>
      </c>
      <c r="H89" s="44">
        <v>52000</v>
      </c>
      <c r="I89" s="44">
        <v>52000</v>
      </c>
      <c r="J89" s="45">
        <f t="shared" si="43"/>
        <v>0</v>
      </c>
      <c r="K89" s="46">
        <f t="shared" si="44"/>
        <v>0</v>
      </c>
      <c r="L89" s="44">
        <v>62500</v>
      </c>
      <c r="M89" s="44">
        <v>62500</v>
      </c>
      <c r="N89" s="45">
        <f t="shared" si="45"/>
        <v>0</v>
      </c>
      <c r="O89" s="46">
        <f aca="true" t="shared" si="49" ref="O89:O107">SUM(M89-L89)/L89*100</f>
        <v>0</v>
      </c>
      <c r="P89" s="44">
        <v>57000</v>
      </c>
      <c r="Q89" s="44">
        <v>57000</v>
      </c>
      <c r="R89" s="45">
        <f t="shared" si="46"/>
        <v>0</v>
      </c>
      <c r="S89" s="46">
        <f aca="true" t="shared" si="50" ref="S89:S107">SUM(Q89-P89)/P89*100</f>
        <v>0</v>
      </c>
      <c r="T89" s="44">
        <v>68000</v>
      </c>
      <c r="U89" s="44">
        <v>68000</v>
      </c>
      <c r="V89" s="45">
        <f t="shared" si="47"/>
        <v>0</v>
      </c>
      <c r="W89" s="46">
        <f aca="true" t="shared" si="51" ref="W89:W107">SUM(U89-T89)/T89*100</f>
        <v>0</v>
      </c>
      <c r="X89" s="47">
        <f t="shared" si="48"/>
        <v>61300</v>
      </c>
      <c r="Y89" s="47">
        <f t="shared" si="48"/>
        <v>61300</v>
      </c>
      <c r="Z89" s="48">
        <f>Y89-X89</f>
        <v>0</v>
      </c>
      <c r="AA89" s="49">
        <f>SUM(Y89-X89)/X89*100</f>
        <v>0</v>
      </c>
    </row>
    <row r="90" spans="1:27" ht="13.5">
      <c r="A90" s="6"/>
      <c r="B90" s="50" t="s">
        <v>95</v>
      </c>
      <c r="C90" s="6" t="s">
        <v>93</v>
      </c>
      <c r="D90" s="44">
        <v>100000</v>
      </c>
      <c r="E90" s="44">
        <v>100000</v>
      </c>
      <c r="F90" s="45">
        <f>E90-D90</f>
        <v>0</v>
      </c>
      <c r="G90" s="46">
        <f>SUM(E90-D90)/D90*100</f>
        <v>0</v>
      </c>
      <c r="H90" s="44">
        <v>81000</v>
      </c>
      <c r="I90" s="44">
        <v>81000</v>
      </c>
      <c r="J90" s="45">
        <f t="shared" si="43"/>
        <v>0</v>
      </c>
      <c r="K90" s="46">
        <f t="shared" si="44"/>
        <v>0</v>
      </c>
      <c r="L90" s="44">
        <v>85000</v>
      </c>
      <c r="M90" s="44">
        <v>85000</v>
      </c>
      <c r="N90" s="45">
        <f t="shared" si="45"/>
        <v>0</v>
      </c>
      <c r="O90" s="46">
        <f t="shared" si="49"/>
        <v>0</v>
      </c>
      <c r="P90" s="44">
        <v>85000</v>
      </c>
      <c r="Q90" s="44">
        <v>85000</v>
      </c>
      <c r="R90" s="45">
        <f t="shared" si="46"/>
        <v>0</v>
      </c>
      <c r="S90" s="46">
        <f t="shared" si="50"/>
        <v>0</v>
      </c>
      <c r="T90" s="44">
        <v>100000</v>
      </c>
      <c r="U90" s="44">
        <v>100000</v>
      </c>
      <c r="V90" s="45">
        <f t="shared" si="47"/>
        <v>0</v>
      </c>
      <c r="W90" s="46">
        <f t="shared" si="51"/>
        <v>0</v>
      </c>
      <c r="X90" s="47">
        <f t="shared" si="48"/>
        <v>90200</v>
      </c>
      <c r="Y90" s="47">
        <f t="shared" si="48"/>
        <v>90200</v>
      </c>
      <c r="Z90" s="48">
        <f>Y90-X90</f>
        <v>0</v>
      </c>
      <c r="AA90" s="49">
        <f>SUM(Y90-X90)/X90*100</f>
        <v>0</v>
      </c>
    </row>
    <row r="91" spans="1:27" ht="13.5">
      <c r="A91" s="6"/>
      <c r="B91" s="50" t="s">
        <v>96</v>
      </c>
      <c r="C91" s="6" t="s">
        <v>93</v>
      </c>
      <c r="D91" s="44">
        <v>130000</v>
      </c>
      <c r="E91" s="44">
        <v>130000</v>
      </c>
      <c r="F91" s="45">
        <f>E91-D91</f>
        <v>0</v>
      </c>
      <c r="G91" s="46">
        <f>SUM(E91-D91)/D91*100</f>
        <v>0</v>
      </c>
      <c r="H91" s="44">
        <v>119000</v>
      </c>
      <c r="I91" s="44">
        <v>119000</v>
      </c>
      <c r="J91" s="45">
        <f t="shared" si="43"/>
        <v>0</v>
      </c>
      <c r="K91" s="46">
        <f t="shared" si="44"/>
        <v>0</v>
      </c>
      <c r="L91" s="44">
        <v>128000</v>
      </c>
      <c r="M91" s="44">
        <v>128000</v>
      </c>
      <c r="N91" s="45">
        <f t="shared" si="45"/>
        <v>0</v>
      </c>
      <c r="O91" s="46" t="s">
        <v>27</v>
      </c>
      <c r="P91" s="44">
        <v>128000</v>
      </c>
      <c r="Q91" s="44">
        <v>128000</v>
      </c>
      <c r="R91" s="45">
        <f t="shared" si="46"/>
        <v>0</v>
      </c>
      <c r="S91" s="46">
        <f t="shared" si="50"/>
        <v>0</v>
      </c>
      <c r="T91" s="44">
        <v>130000</v>
      </c>
      <c r="U91" s="44">
        <v>130000</v>
      </c>
      <c r="V91" s="45">
        <f t="shared" si="47"/>
        <v>0</v>
      </c>
      <c r="W91" s="46">
        <f t="shared" si="51"/>
        <v>0</v>
      </c>
      <c r="X91" s="47">
        <f t="shared" si="48"/>
        <v>127000</v>
      </c>
      <c r="Y91" s="47">
        <f t="shared" si="48"/>
        <v>127000</v>
      </c>
      <c r="Z91" s="48">
        <f>Y91-X91</f>
        <v>0</v>
      </c>
      <c r="AA91" s="49">
        <f>SUM(Y91-X91)/X91*100</f>
        <v>0</v>
      </c>
    </row>
    <row r="92" spans="1:27" ht="13.5">
      <c r="A92" s="6">
        <v>4</v>
      </c>
      <c r="B92" s="8" t="s">
        <v>97</v>
      </c>
      <c r="C92" s="6" t="s">
        <v>98</v>
      </c>
      <c r="D92" s="44">
        <v>85000</v>
      </c>
      <c r="E92" s="44">
        <v>85000</v>
      </c>
      <c r="F92" s="45">
        <f>E92-D92</f>
        <v>0</v>
      </c>
      <c r="G92" s="46">
        <f>SUM(E92-D92)/D92*100</f>
        <v>0</v>
      </c>
      <c r="H92" s="44">
        <v>75000</v>
      </c>
      <c r="I92" s="44">
        <v>75000</v>
      </c>
      <c r="J92" s="45">
        <f t="shared" si="43"/>
        <v>0</v>
      </c>
      <c r="K92" s="46">
        <f t="shared" si="44"/>
        <v>0</v>
      </c>
      <c r="L92" s="44">
        <v>85000</v>
      </c>
      <c r="M92" s="44">
        <v>85000</v>
      </c>
      <c r="N92" s="45">
        <f t="shared" si="45"/>
        <v>0</v>
      </c>
      <c r="O92" s="46">
        <f t="shared" si="49"/>
        <v>0</v>
      </c>
      <c r="P92" s="44">
        <v>80000</v>
      </c>
      <c r="Q92" s="44">
        <v>80000</v>
      </c>
      <c r="R92" s="45">
        <f t="shared" si="46"/>
        <v>0</v>
      </c>
      <c r="S92" s="46">
        <f t="shared" si="50"/>
        <v>0</v>
      </c>
      <c r="T92" s="44">
        <v>85000</v>
      </c>
      <c r="U92" s="44">
        <v>85000</v>
      </c>
      <c r="V92" s="45">
        <f t="shared" si="47"/>
        <v>0</v>
      </c>
      <c r="W92" s="46">
        <f t="shared" si="51"/>
        <v>0</v>
      </c>
      <c r="X92" s="47">
        <f t="shared" si="48"/>
        <v>82000</v>
      </c>
      <c r="Y92" s="47">
        <f t="shared" si="48"/>
        <v>82000</v>
      </c>
      <c r="Z92" s="48">
        <f>Y92-X92</f>
        <v>0</v>
      </c>
      <c r="AA92" s="49">
        <f>SUM(Y92-X92)/X92*100</f>
        <v>0</v>
      </c>
    </row>
    <row r="93" spans="1:27" ht="15" customHeight="1">
      <c r="A93" s="6"/>
      <c r="B93" s="8" t="s">
        <v>99</v>
      </c>
      <c r="C93" s="6"/>
      <c r="D93" s="44"/>
      <c r="E93" s="44"/>
      <c r="F93" s="45"/>
      <c r="G93" s="46"/>
      <c r="H93" s="44"/>
      <c r="I93" s="44"/>
      <c r="J93" s="45"/>
      <c r="K93" s="46" t="s">
        <v>27</v>
      </c>
      <c r="L93" s="81"/>
      <c r="M93" s="81"/>
      <c r="N93" s="45"/>
      <c r="O93" s="46"/>
      <c r="P93" s="44"/>
      <c r="Q93" s="44"/>
      <c r="R93" s="45"/>
      <c r="S93" s="46"/>
      <c r="T93" s="44"/>
      <c r="U93" s="44"/>
      <c r="V93" s="45"/>
      <c r="W93" s="46"/>
      <c r="X93" s="47"/>
      <c r="Y93" s="47"/>
      <c r="Z93" s="48"/>
      <c r="AA93" s="49"/>
    </row>
    <row r="94" spans="1:27" ht="13.5">
      <c r="A94" s="6"/>
      <c r="B94" s="7" t="s">
        <v>100</v>
      </c>
      <c r="C94" s="6" t="s">
        <v>93</v>
      </c>
      <c r="D94" s="44">
        <v>85000</v>
      </c>
      <c r="E94" s="44">
        <v>85000</v>
      </c>
      <c r="F94" s="45">
        <f>E94-D94</f>
        <v>0</v>
      </c>
      <c r="G94" s="46">
        <f>SUM(E94-D94)/D94*100</f>
        <v>0</v>
      </c>
      <c r="H94" s="59">
        <v>75000</v>
      </c>
      <c r="I94" s="59">
        <v>75000</v>
      </c>
      <c r="J94" s="45">
        <f t="shared" si="43"/>
        <v>0</v>
      </c>
      <c r="K94" s="46">
        <f t="shared" si="44"/>
        <v>0</v>
      </c>
      <c r="L94" s="44">
        <v>78000</v>
      </c>
      <c r="M94" s="44">
        <v>78000</v>
      </c>
      <c r="N94" s="45">
        <f t="shared" si="45"/>
        <v>0</v>
      </c>
      <c r="O94" s="46">
        <f t="shared" si="49"/>
        <v>0</v>
      </c>
      <c r="P94" s="44">
        <v>78000</v>
      </c>
      <c r="Q94" s="44">
        <v>78000</v>
      </c>
      <c r="R94" s="45">
        <f t="shared" si="46"/>
        <v>0</v>
      </c>
      <c r="S94" s="46">
        <f t="shared" si="50"/>
        <v>0</v>
      </c>
      <c r="T94" s="44">
        <v>85000</v>
      </c>
      <c r="U94" s="44">
        <v>85000</v>
      </c>
      <c r="V94" s="45">
        <f t="shared" si="47"/>
        <v>0</v>
      </c>
      <c r="W94" s="46">
        <f t="shared" si="51"/>
        <v>0</v>
      </c>
      <c r="X94" s="47">
        <f>SUM(D94+H94+L94+P94+T94)/5</f>
        <v>80200</v>
      </c>
      <c r="Y94" s="47">
        <f>SUM(E94+I94+M94+Q94+U94)/5</f>
        <v>80200</v>
      </c>
      <c r="Z94" s="48">
        <f aca="true" t="shared" si="52" ref="Z94:Z107">Y94-X94</f>
        <v>0</v>
      </c>
      <c r="AA94" s="49">
        <f aca="true" t="shared" si="53" ref="AA94:AA107">SUM(Y94-X94)/X94*100</f>
        <v>0</v>
      </c>
    </row>
    <row r="95" spans="1:27" ht="13.5">
      <c r="A95" s="6"/>
      <c r="B95" s="7" t="s">
        <v>101</v>
      </c>
      <c r="C95" s="6" t="s">
        <v>98</v>
      </c>
      <c r="D95" s="44">
        <v>160000</v>
      </c>
      <c r="E95" s="44">
        <v>160000</v>
      </c>
      <c r="F95" s="45">
        <f>E95-D95</f>
        <v>0</v>
      </c>
      <c r="G95" s="46">
        <f>SUM(E95-D95)/D95*100</f>
        <v>0</v>
      </c>
      <c r="H95" s="44">
        <v>150000</v>
      </c>
      <c r="I95" s="44">
        <v>150000</v>
      </c>
      <c r="J95" s="45">
        <f t="shared" si="43"/>
        <v>0</v>
      </c>
      <c r="K95" s="46">
        <f t="shared" si="44"/>
        <v>0</v>
      </c>
      <c r="L95" s="44">
        <v>152000</v>
      </c>
      <c r="M95" s="44">
        <v>152000</v>
      </c>
      <c r="N95" s="45">
        <f t="shared" si="45"/>
        <v>0</v>
      </c>
      <c r="O95" s="46">
        <f t="shared" si="49"/>
        <v>0</v>
      </c>
      <c r="P95" s="44">
        <v>152000</v>
      </c>
      <c r="Q95" s="44">
        <v>152000</v>
      </c>
      <c r="R95" s="45">
        <f t="shared" si="46"/>
        <v>0</v>
      </c>
      <c r="S95" s="46">
        <f t="shared" si="50"/>
        <v>0</v>
      </c>
      <c r="T95" s="44">
        <v>160000</v>
      </c>
      <c r="U95" s="44">
        <v>160000</v>
      </c>
      <c r="V95" s="45">
        <f t="shared" si="47"/>
        <v>0</v>
      </c>
      <c r="W95" s="46">
        <f t="shared" si="51"/>
        <v>0</v>
      </c>
      <c r="X95" s="47">
        <f>SUM(D95+H95+L95+P95+T95)/5</f>
        <v>154800</v>
      </c>
      <c r="Y95" s="47">
        <f>SUM(E95+I95+M95+Q95+U95)/5</f>
        <v>154800</v>
      </c>
      <c r="Z95" s="48">
        <f>Y95-X95</f>
        <v>0</v>
      </c>
      <c r="AA95" s="49">
        <f>SUM(Y95-X95)/X95*100</f>
        <v>0</v>
      </c>
    </row>
    <row r="96" spans="1:27" ht="13.5">
      <c r="A96" s="6">
        <v>6</v>
      </c>
      <c r="B96" s="8" t="s">
        <v>102</v>
      </c>
      <c r="C96" s="6"/>
      <c r="D96" s="44"/>
      <c r="E96" s="44"/>
      <c r="F96" s="45"/>
      <c r="G96" s="46"/>
      <c r="H96" s="44"/>
      <c r="I96" s="44"/>
      <c r="J96" s="45"/>
      <c r="K96" s="46"/>
      <c r="L96" s="44"/>
      <c r="M96" s="44"/>
      <c r="N96" s="45"/>
      <c r="O96" s="46"/>
      <c r="P96" s="44"/>
      <c r="Q96" s="44"/>
      <c r="R96" s="45"/>
      <c r="S96" s="46"/>
      <c r="T96" s="44"/>
      <c r="U96" s="44"/>
      <c r="V96" s="45"/>
      <c r="W96" s="46"/>
      <c r="X96" s="47"/>
      <c r="Y96" s="47"/>
      <c r="Z96" s="48"/>
      <c r="AA96" s="49"/>
    </row>
    <row r="97" spans="1:27" ht="13.5">
      <c r="A97" s="6"/>
      <c r="B97" s="7" t="s">
        <v>103</v>
      </c>
      <c r="C97" s="6" t="s">
        <v>28</v>
      </c>
      <c r="D97" s="44">
        <v>23500</v>
      </c>
      <c r="E97" s="44">
        <v>23500</v>
      </c>
      <c r="F97" s="45">
        <f aca="true" t="shared" si="54" ref="F97:F102">E97-D97</f>
        <v>0</v>
      </c>
      <c r="G97" s="46">
        <f aca="true" t="shared" si="55" ref="G97:G102">SUM(E97-D97)/D97*100</f>
        <v>0</v>
      </c>
      <c r="H97" s="44">
        <v>23500</v>
      </c>
      <c r="I97" s="44">
        <v>23500</v>
      </c>
      <c r="J97" s="45">
        <f t="shared" si="43"/>
        <v>0</v>
      </c>
      <c r="K97" s="46">
        <f t="shared" si="44"/>
        <v>0</v>
      </c>
      <c r="L97" s="44">
        <v>23500</v>
      </c>
      <c r="M97" s="44">
        <v>23500</v>
      </c>
      <c r="N97" s="45">
        <f t="shared" si="45"/>
        <v>0</v>
      </c>
      <c r="O97" s="46">
        <f t="shared" si="49"/>
        <v>0</v>
      </c>
      <c r="P97" s="44">
        <v>24000</v>
      </c>
      <c r="Q97" s="44">
        <v>24000</v>
      </c>
      <c r="R97" s="45">
        <f t="shared" si="46"/>
        <v>0</v>
      </c>
      <c r="S97" s="46">
        <f t="shared" si="50"/>
        <v>0</v>
      </c>
      <c r="T97" s="44">
        <v>23500</v>
      </c>
      <c r="U97" s="44">
        <v>23500</v>
      </c>
      <c r="V97" s="45">
        <f t="shared" si="47"/>
        <v>0</v>
      </c>
      <c r="W97" s="46">
        <f t="shared" si="51"/>
        <v>0</v>
      </c>
      <c r="X97" s="47">
        <f aca="true" t="shared" si="56" ref="X97:Y102">SUM(D97+H97+L97+P97+T97)/5</f>
        <v>23600</v>
      </c>
      <c r="Y97" s="47">
        <f t="shared" si="56"/>
        <v>23600</v>
      </c>
      <c r="Z97" s="48">
        <f t="shared" si="52"/>
        <v>0</v>
      </c>
      <c r="AA97" s="49">
        <f t="shared" si="53"/>
        <v>0</v>
      </c>
    </row>
    <row r="98" spans="1:27" ht="13.5">
      <c r="A98" s="6"/>
      <c r="B98" s="7" t="s">
        <v>104</v>
      </c>
      <c r="C98" s="6" t="s">
        <v>28</v>
      </c>
      <c r="D98" s="44">
        <v>23500</v>
      </c>
      <c r="E98" s="44">
        <v>23500</v>
      </c>
      <c r="F98" s="45">
        <f t="shared" si="54"/>
        <v>0</v>
      </c>
      <c r="G98" s="46">
        <f t="shared" si="55"/>
        <v>0</v>
      </c>
      <c r="H98" s="44">
        <v>23500</v>
      </c>
      <c r="I98" s="44">
        <v>23500</v>
      </c>
      <c r="J98" s="45">
        <f t="shared" si="43"/>
        <v>0</v>
      </c>
      <c r="K98" s="46">
        <f t="shared" si="44"/>
        <v>0</v>
      </c>
      <c r="L98" s="44">
        <v>23500</v>
      </c>
      <c r="M98" s="44">
        <v>23500</v>
      </c>
      <c r="N98" s="45">
        <f t="shared" si="45"/>
        <v>0</v>
      </c>
      <c r="O98" s="46">
        <f t="shared" si="49"/>
        <v>0</v>
      </c>
      <c r="P98" s="44">
        <v>24000</v>
      </c>
      <c r="Q98" s="44">
        <v>24000</v>
      </c>
      <c r="R98" s="45">
        <f t="shared" si="46"/>
        <v>0</v>
      </c>
      <c r="S98" s="46">
        <f t="shared" si="50"/>
        <v>0</v>
      </c>
      <c r="T98" s="44">
        <v>23500</v>
      </c>
      <c r="U98" s="44">
        <v>23500</v>
      </c>
      <c r="V98" s="45">
        <f t="shared" si="47"/>
        <v>0</v>
      </c>
      <c r="W98" s="46">
        <f t="shared" si="51"/>
        <v>0</v>
      </c>
      <c r="X98" s="47">
        <f t="shared" si="56"/>
        <v>23600</v>
      </c>
      <c r="Y98" s="47">
        <f t="shared" si="56"/>
        <v>23600</v>
      </c>
      <c r="Z98" s="48">
        <f t="shared" si="52"/>
        <v>0</v>
      </c>
      <c r="AA98" s="49">
        <f t="shared" si="53"/>
        <v>0</v>
      </c>
    </row>
    <row r="99" spans="1:27" ht="13.5">
      <c r="A99" s="6"/>
      <c r="B99" s="7" t="s">
        <v>105</v>
      </c>
      <c r="C99" s="6" t="s">
        <v>28</v>
      </c>
      <c r="D99" s="44">
        <v>22500</v>
      </c>
      <c r="E99" s="44">
        <v>22500</v>
      </c>
      <c r="F99" s="45">
        <f t="shared" si="54"/>
        <v>0</v>
      </c>
      <c r="G99" s="46">
        <f t="shared" si="55"/>
        <v>0</v>
      </c>
      <c r="H99" s="44">
        <v>22500</v>
      </c>
      <c r="I99" s="44">
        <v>22500</v>
      </c>
      <c r="J99" s="45">
        <f t="shared" si="43"/>
        <v>0</v>
      </c>
      <c r="K99" s="46">
        <f t="shared" si="44"/>
        <v>0</v>
      </c>
      <c r="L99" s="44">
        <v>22500</v>
      </c>
      <c r="M99" s="44">
        <v>22500</v>
      </c>
      <c r="N99" s="45">
        <f t="shared" si="45"/>
        <v>0</v>
      </c>
      <c r="O99" s="46">
        <f t="shared" si="49"/>
        <v>0</v>
      </c>
      <c r="P99" s="44">
        <v>24000</v>
      </c>
      <c r="Q99" s="44">
        <v>24000</v>
      </c>
      <c r="R99" s="45">
        <f t="shared" si="46"/>
        <v>0</v>
      </c>
      <c r="S99" s="46">
        <f t="shared" si="50"/>
        <v>0</v>
      </c>
      <c r="T99" s="44">
        <v>22000</v>
      </c>
      <c r="U99" s="44">
        <v>22000</v>
      </c>
      <c r="V99" s="45">
        <f t="shared" si="47"/>
        <v>0</v>
      </c>
      <c r="W99" s="46">
        <f t="shared" si="51"/>
        <v>0</v>
      </c>
      <c r="X99" s="47">
        <f t="shared" si="56"/>
        <v>22700</v>
      </c>
      <c r="Y99" s="47">
        <f t="shared" si="56"/>
        <v>22700</v>
      </c>
      <c r="Z99" s="48">
        <f t="shared" si="52"/>
        <v>0</v>
      </c>
      <c r="AA99" s="49">
        <f t="shared" si="53"/>
        <v>0</v>
      </c>
    </row>
    <row r="100" spans="1:27" ht="13.5">
      <c r="A100" s="6"/>
      <c r="B100" s="7" t="s">
        <v>106</v>
      </c>
      <c r="C100" s="6" t="s">
        <v>28</v>
      </c>
      <c r="D100" s="44">
        <v>21000</v>
      </c>
      <c r="E100" s="44">
        <v>21000</v>
      </c>
      <c r="F100" s="45">
        <f t="shared" si="54"/>
        <v>0</v>
      </c>
      <c r="G100" s="46">
        <f t="shared" si="55"/>
        <v>0</v>
      </c>
      <c r="H100" s="44">
        <v>22000</v>
      </c>
      <c r="I100" s="44">
        <v>22000</v>
      </c>
      <c r="J100" s="45">
        <f t="shared" si="43"/>
        <v>0</v>
      </c>
      <c r="K100" s="46">
        <f t="shared" si="44"/>
        <v>0</v>
      </c>
      <c r="L100" s="44">
        <v>21000</v>
      </c>
      <c r="M100" s="44">
        <v>21000</v>
      </c>
      <c r="N100" s="45">
        <f t="shared" si="45"/>
        <v>0</v>
      </c>
      <c r="O100" s="46">
        <f t="shared" si="49"/>
        <v>0</v>
      </c>
      <c r="P100" s="44">
        <v>24000</v>
      </c>
      <c r="Q100" s="44">
        <v>24000</v>
      </c>
      <c r="R100" s="45">
        <f t="shared" si="46"/>
        <v>0</v>
      </c>
      <c r="S100" s="46">
        <f t="shared" si="50"/>
        <v>0</v>
      </c>
      <c r="T100" s="44">
        <v>20000</v>
      </c>
      <c r="U100" s="44">
        <v>20000</v>
      </c>
      <c r="V100" s="45">
        <f t="shared" si="47"/>
        <v>0</v>
      </c>
      <c r="W100" s="46">
        <f t="shared" si="51"/>
        <v>0</v>
      </c>
      <c r="X100" s="47">
        <f t="shared" si="56"/>
        <v>21600</v>
      </c>
      <c r="Y100" s="47">
        <f t="shared" si="56"/>
        <v>21600</v>
      </c>
      <c r="Z100" s="48">
        <f t="shared" si="52"/>
        <v>0</v>
      </c>
      <c r="AA100" s="49">
        <f t="shared" si="53"/>
        <v>0</v>
      </c>
    </row>
    <row r="101" spans="1:27" ht="13.5">
      <c r="A101" s="6"/>
      <c r="B101" s="7" t="s">
        <v>107</v>
      </c>
      <c r="C101" s="6" t="s">
        <v>28</v>
      </c>
      <c r="D101" s="44">
        <v>21000</v>
      </c>
      <c r="E101" s="44">
        <v>21000</v>
      </c>
      <c r="F101" s="45">
        <f t="shared" si="54"/>
        <v>0</v>
      </c>
      <c r="G101" s="46">
        <f t="shared" si="55"/>
        <v>0</v>
      </c>
      <c r="H101" s="44">
        <v>22000</v>
      </c>
      <c r="I101" s="44">
        <v>22000</v>
      </c>
      <c r="J101" s="45">
        <f t="shared" si="43"/>
        <v>0</v>
      </c>
      <c r="K101" s="46">
        <f t="shared" si="44"/>
        <v>0</v>
      </c>
      <c r="L101" s="44">
        <v>21000</v>
      </c>
      <c r="M101" s="44">
        <v>21000</v>
      </c>
      <c r="N101" s="45">
        <f t="shared" si="45"/>
        <v>0</v>
      </c>
      <c r="O101" s="46">
        <f t="shared" si="49"/>
        <v>0</v>
      </c>
      <c r="P101" s="44">
        <v>22500</v>
      </c>
      <c r="Q101" s="44">
        <v>22500</v>
      </c>
      <c r="R101" s="45">
        <f t="shared" si="46"/>
        <v>0</v>
      </c>
      <c r="S101" s="46">
        <f t="shared" si="50"/>
        <v>0</v>
      </c>
      <c r="T101" s="44">
        <v>20000</v>
      </c>
      <c r="U101" s="44">
        <v>20000</v>
      </c>
      <c r="V101" s="45">
        <f t="shared" si="47"/>
        <v>0</v>
      </c>
      <c r="W101" s="46">
        <f t="shared" si="51"/>
        <v>0</v>
      </c>
      <c r="X101" s="47">
        <f t="shared" si="56"/>
        <v>21300</v>
      </c>
      <c r="Y101" s="47">
        <f t="shared" si="56"/>
        <v>21300</v>
      </c>
      <c r="Z101" s="48">
        <f t="shared" si="52"/>
        <v>0</v>
      </c>
      <c r="AA101" s="49">
        <f t="shared" si="53"/>
        <v>0</v>
      </c>
    </row>
    <row r="102" spans="1:27" ht="13.5">
      <c r="A102" s="6"/>
      <c r="B102" s="7" t="s">
        <v>108</v>
      </c>
      <c r="C102" s="6" t="s">
        <v>28</v>
      </c>
      <c r="D102" s="44">
        <v>21000</v>
      </c>
      <c r="E102" s="44">
        <v>21000</v>
      </c>
      <c r="F102" s="45">
        <f t="shared" si="54"/>
        <v>0</v>
      </c>
      <c r="G102" s="46">
        <f t="shared" si="55"/>
        <v>0</v>
      </c>
      <c r="H102" s="44">
        <v>22000</v>
      </c>
      <c r="I102" s="44">
        <v>22000</v>
      </c>
      <c r="J102" s="45">
        <f t="shared" si="43"/>
        <v>0</v>
      </c>
      <c r="K102" s="46">
        <f t="shared" si="44"/>
        <v>0</v>
      </c>
      <c r="L102" s="44">
        <v>21000</v>
      </c>
      <c r="M102" s="44">
        <v>21000</v>
      </c>
      <c r="N102" s="45">
        <f t="shared" si="45"/>
        <v>0</v>
      </c>
      <c r="O102" s="46">
        <f t="shared" si="49"/>
        <v>0</v>
      </c>
      <c r="P102" s="44">
        <v>22500</v>
      </c>
      <c r="Q102" s="44">
        <v>22500</v>
      </c>
      <c r="R102" s="45">
        <f t="shared" si="46"/>
        <v>0</v>
      </c>
      <c r="S102" s="46">
        <f t="shared" si="50"/>
        <v>0</v>
      </c>
      <c r="T102" s="44">
        <v>20000</v>
      </c>
      <c r="U102" s="44">
        <v>20000</v>
      </c>
      <c r="V102" s="45">
        <f t="shared" si="47"/>
        <v>0</v>
      </c>
      <c r="W102" s="46">
        <f t="shared" si="51"/>
        <v>0</v>
      </c>
      <c r="X102" s="47">
        <f t="shared" si="56"/>
        <v>21300</v>
      </c>
      <c r="Y102" s="47">
        <f t="shared" si="56"/>
        <v>21300</v>
      </c>
      <c r="Z102" s="48">
        <f t="shared" si="52"/>
        <v>0</v>
      </c>
      <c r="AA102" s="49">
        <f t="shared" si="53"/>
        <v>0</v>
      </c>
    </row>
    <row r="103" spans="1:27" ht="13.5">
      <c r="A103" s="6">
        <v>7</v>
      </c>
      <c r="B103" s="8" t="s">
        <v>122</v>
      </c>
      <c r="C103" s="6"/>
      <c r="D103" s="44"/>
      <c r="E103" s="44"/>
      <c r="F103" s="45"/>
      <c r="G103" s="46"/>
      <c r="H103" s="44"/>
      <c r="I103" s="44"/>
      <c r="J103" s="45"/>
      <c r="K103" s="46"/>
      <c r="L103" s="44"/>
      <c r="M103" s="44"/>
      <c r="N103" s="45"/>
      <c r="O103" s="46"/>
      <c r="P103" s="44"/>
      <c r="Q103" s="44"/>
      <c r="R103" s="45"/>
      <c r="S103" s="46"/>
      <c r="T103" s="44"/>
      <c r="U103" s="44"/>
      <c r="V103" s="45"/>
      <c r="W103" s="46"/>
      <c r="X103" s="47"/>
      <c r="Y103" s="47"/>
      <c r="Z103" s="48"/>
      <c r="AA103" s="49"/>
    </row>
    <row r="104" spans="1:27" ht="13.5">
      <c r="A104" s="6"/>
      <c r="B104" s="7" t="s">
        <v>109</v>
      </c>
      <c r="C104" s="6" t="s">
        <v>28</v>
      </c>
      <c r="D104" s="44">
        <v>14000</v>
      </c>
      <c r="E104" s="44">
        <v>14000</v>
      </c>
      <c r="F104" s="45">
        <f>E104-D104</f>
        <v>0</v>
      </c>
      <c r="G104" s="46">
        <f>SUM(E104-D104)/D104*100</f>
        <v>0</v>
      </c>
      <c r="H104" s="44">
        <v>12000</v>
      </c>
      <c r="I104" s="44">
        <v>12000</v>
      </c>
      <c r="J104" s="45">
        <f t="shared" si="43"/>
        <v>0</v>
      </c>
      <c r="K104" s="46">
        <f t="shared" si="44"/>
        <v>0</v>
      </c>
      <c r="L104" s="44">
        <v>14000</v>
      </c>
      <c r="M104" s="44">
        <v>14000</v>
      </c>
      <c r="N104" s="45">
        <f t="shared" si="45"/>
        <v>0</v>
      </c>
      <c r="O104" s="46">
        <f t="shared" si="49"/>
        <v>0</v>
      </c>
      <c r="P104" s="44">
        <v>14000</v>
      </c>
      <c r="Q104" s="44">
        <v>14000</v>
      </c>
      <c r="R104" s="45">
        <f t="shared" si="46"/>
        <v>0</v>
      </c>
      <c r="S104" s="46">
        <f t="shared" si="50"/>
        <v>0</v>
      </c>
      <c r="T104" s="44">
        <v>14000</v>
      </c>
      <c r="U104" s="44">
        <v>14000</v>
      </c>
      <c r="V104" s="45">
        <f t="shared" si="47"/>
        <v>0</v>
      </c>
      <c r="W104" s="46">
        <f t="shared" si="51"/>
        <v>0</v>
      </c>
      <c r="X104" s="47">
        <f aca="true" t="shared" si="57" ref="X104:Y108">SUM(D104+H104+L104+P104+T104)/5</f>
        <v>13600</v>
      </c>
      <c r="Y104" s="47">
        <f t="shared" si="57"/>
        <v>13600</v>
      </c>
      <c r="Z104" s="48">
        <f t="shared" si="52"/>
        <v>0</v>
      </c>
      <c r="AA104" s="49">
        <f t="shared" si="53"/>
        <v>0</v>
      </c>
    </row>
    <row r="105" spans="1:27" ht="13.5">
      <c r="A105" s="6"/>
      <c r="B105" s="7" t="s">
        <v>110</v>
      </c>
      <c r="C105" s="6" t="s">
        <v>28</v>
      </c>
      <c r="D105" s="44">
        <v>6000</v>
      </c>
      <c r="E105" s="44">
        <v>6000</v>
      </c>
      <c r="F105" s="45">
        <f>E105-D105</f>
        <v>0</v>
      </c>
      <c r="G105" s="46">
        <f>SUM(E105-D105)/D105*100</f>
        <v>0</v>
      </c>
      <c r="H105" s="44">
        <v>16000</v>
      </c>
      <c r="I105" s="44">
        <v>16000</v>
      </c>
      <c r="J105" s="45">
        <f t="shared" si="43"/>
        <v>0</v>
      </c>
      <c r="K105" s="46">
        <f t="shared" si="44"/>
        <v>0</v>
      </c>
      <c r="L105" s="44">
        <v>6000</v>
      </c>
      <c r="M105" s="44">
        <v>6000</v>
      </c>
      <c r="N105" s="45">
        <f t="shared" si="45"/>
        <v>0</v>
      </c>
      <c r="O105" s="46">
        <f t="shared" si="49"/>
        <v>0</v>
      </c>
      <c r="P105" s="44">
        <v>6000</v>
      </c>
      <c r="Q105" s="44">
        <v>6000</v>
      </c>
      <c r="R105" s="45">
        <f t="shared" si="46"/>
        <v>0</v>
      </c>
      <c r="S105" s="46">
        <f t="shared" si="50"/>
        <v>0</v>
      </c>
      <c r="T105" s="44">
        <v>6000</v>
      </c>
      <c r="U105" s="44">
        <v>6000</v>
      </c>
      <c r="V105" s="45">
        <f t="shared" si="47"/>
        <v>0</v>
      </c>
      <c r="W105" s="46">
        <f t="shared" si="51"/>
        <v>0</v>
      </c>
      <c r="X105" s="47">
        <f t="shared" si="57"/>
        <v>8000</v>
      </c>
      <c r="Y105" s="47">
        <f t="shared" si="57"/>
        <v>8000</v>
      </c>
      <c r="Z105" s="48">
        <f t="shared" si="52"/>
        <v>0</v>
      </c>
      <c r="AA105" s="49">
        <f t="shared" si="53"/>
        <v>0</v>
      </c>
    </row>
    <row r="106" spans="1:27" ht="13.5">
      <c r="A106" s="6"/>
      <c r="B106" s="7" t="s">
        <v>111</v>
      </c>
      <c r="C106" s="6" t="s">
        <v>28</v>
      </c>
      <c r="D106" s="44">
        <v>12000</v>
      </c>
      <c r="E106" s="44">
        <v>12000</v>
      </c>
      <c r="F106" s="45">
        <f>E106-D106</f>
        <v>0</v>
      </c>
      <c r="G106" s="46">
        <f>SUM(E106-D106)/D106*100</f>
        <v>0</v>
      </c>
      <c r="H106" s="44">
        <v>12000</v>
      </c>
      <c r="I106" s="44">
        <v>12000</v>
      </c>
      <c r="J106" s="45">
        <f t="shared" si="43"/>
        <v>0</v>
      </c>
      <c r="K106" s="46">
        <f t="shared" si="44"/>
        <v>0</v>
      </c>
      <c r="L106" s="44">
        <v>12000</v>
      </c>
      <c r="M106" s="44">
        <v>12000</v>
      </c>
      <c r="N106" s="45">
        <f t="shared" si="45"/>
        <v>0</v>
      </c>
      <c r="O106" s="46">
        <f t="shared" si="49"/>
        <v>0</v>
      </c>
      <c r="P106" s="44">
        <v>12000</v>
      </c>
      <c r="Q106" s="44">
        <v>12000</v>
      </c>
      <c r="R106" s="45">
        <f t="shared" si="46"/>
        <v>0</v>
      </c>
      <c r="S106" s="46">
        <f t="shared" si="50"/>
        <v>0</v>
      </c>
      <c r="T106" s="44">
        <v>12000</v>
      </c>
      <c r="U106" s="44">
        <v>12000</v>
      </c>
      <c r="V106" s="45">
        <f t="shared" si="47"/>
        <v>0</v>
      </c>
      <c r="W106" s="46">
        <f t="shared" si="51"/>
        <v>0</v>
      </c>
      <c r="X106" s="47">
        <f t="shared" si="57"/>
        <v>12000</v>
      </c>
      <c r="Y106" s="47">
        <f t="shared" si="57"/>
        <v>12000</v>
      </c>
      <c r="Z106" s="48">
        <f t="shared" si="52"/>
        <v>0</v>
      </c>
      <c r="AA106" s="49">
        <f t="shared" si="53"/>
        <v>0</v>
      </c>
    </row>
    <row r="107" spans="1:27" ht="13.5">
      <c r="A107" s="6"/>
      <c r="B107" s="7" t="s">
        <v>112</v>
      </c>
      <c r="C107" s="6" t="s">
        <v>28</v>
      </c>
      <c r="D107" s="44">
        <v>6800</v>
      </c>
      <c r="E107" s="44">
        <v>6800</v>
      </c>
      <c r="F107" s="45">
        <f>E107-D107</f>
        <v>0</v>
      </c>
      <c r="G107" s="46">
        <f>SUM(E107-D107)/D107*100</f>
        <v>0</v>
      </c>
      <c r="H107" s="44">
        <v>10000</v>
      </c>
      <c r="I107" s="44">
        <v>10000</v>
      </c>
      <c r="J107" s="45">
        <f t="shared" si="43"/>
        <v>0</v>
      </c>
      <c r="K107" s="46">
        <f t="shared" si="44"/>
        <v>0</v>
      </c>
      <c r="L107" s="44">
        <v>6800</v>
      </c>
      <c r="M107" s="44">
        <v>6800</v>
      </c>
      <c r="N107" s="45">
        <f t="shared" si="45"/>
        <v>0</v>
      </c>
      <c r="O107" s="46">
        <f t="shared" si="49"/>
        <v>0</v>
      </c>
      <c r="P107" s="44">
        <v>6800</v>
      </c>
      <c r="Q107" s="44">
        <v>6800</v>
      </c>
      <c r="R107" s="45">
        <f t="shared" si="46"/>
        <v>0</v>
      </c>
      <c r="S107" s="46">
        <f t="shared" si="50"/>
        <v>0</v>
      </c>
      <c r="T107" s="44">
        <v>6800</v>
      </c>
      <c r="U107" s="44">
        <v>6800</v>
      </c>
      <c r="V107" s="45">
        <f t="shared" si="47"/>
        <v>0</v>
      </c>
      <c r="W107" s="46">
        <f t="shared" si="51"/>
        <v>0</v>
      </c>
      <c r="X107" s="47">
        <f t="shared" si="57"/>
        <v>7440</v>
      </c>
      <c r="Y107" s="47">
        <f t="shared" si="57"/>
        <v>7440</v>
      </c>
      <c r="Z107" s="48">
        <f t="shared" si="52"/>
        <v>0</v>
      </c>
      <c r="AA107" s="49">
        <f t="shared" si="53"/>
        <v>0</v>
      </c>
    </row>
    <row r="108" spans="1:27" ht="13.5">
      <c r="A108" s="6"/>
      <c r="B108" s="7" t="s">
        <v>113</v>
      </c>
      <c r="C108" s="6" t="s">
        <v>28</v>
      </c>
      <c r="D108" s="44">
        <v>2000</v>
      </c>
      <c r="E108" s="44">
        <v>2000</v>
      </c>
      <c r="F108" s="45">
        <f>E108-D108</f>
        <v>0</v>
      </c>
      <c r="G108" s="46">
        <f>SUM(E108-D108)/D108*100</f>
        <v>0</v>
      </c>
      <c r="H108" s="44">
        <v>2000</v>
      </c>
      <c r="I108" s="44">
        <v>2000</v>
      </c>
      <c r="J108" s="45">
        <f>I108-H108</f>
        <v>0</v>
      </c>
      <c r="K108" s="46">
        <f>SUM(I108-H108)/H108*100</f>
        <v>0</v>
      </c>
      <c r="L108" s="44">
        <v>2000</v>
      </c>
      <c r="M108" s="44">
        <v>2000</v>
      </c>
      <c r="N108" s="45">
        <f>M108-L108</f>
        <v>0</v>
      </c>
      <c r="O108" s="46">
        <f>SUM(M108-L108)/L108*100</f>
        <v>0</v>
      </c>
      <c r="P108" s="44">
        <v>2000</v>
      </c>
      <c r="Q108" s="44">
        <v>2000</v>
      </c>
      <c r="R108" s="45">
        <f>Q108-P108</f>
        <v>0</v>
      </c>
      <c r="S108" s="46">
        <f>SUM(Q108-P108)/P108*100</f>
        <v>0</v>
      </c>
      <c r="T108" s="44">
        <v>2000</v>
      </c>
      <c r="U108" s="44">
        <v>2000</v>
      </c>
      <c r="V108" s="45">
        <f>U108-T108</f>
        <v>0</v>
      </c>
      <c r="W108" s="46">
        <f>SUM(U108-T108)/T108*100</f>
        <v>0</v>
      </c>
      <c r="X108" s="47">
        <f t="shared" si="57"/>
        <v>2000</v>
      </c>
      <c r="Y108" s="47">
        <f t="shared" si="57"/>
        <v>2000</v>
      </c>
      <c r="Z108" s="48">
        <f>Y108-X108</f>
        <v>0</v>
      </c>
      <c r="AA108" s="49">
        <f>SUM(Y108-X108)/X108*100</f>
        <v>0</v>
      </c>
    </row>
    <row r="109" spans="1:27" ht="13.5">
      <c r="A109" s="6"/>
      <c r="B109" s="7" t="s">
        <v>114</v>
      </c>
      <c r="C109" s="6" t="s">
        <v>28</v>
      </c>
      <c r="D109" s="44"/>
      <c r="E109" s="44"/>
      <c r="F109" s="45"/>
      <c r="G109" s="46"/>
      <c r="H109" s="44"/>
      <c r="I109" s="44"/>
      <c r="J109" s="45"/>
      <c r="K109" s="46"/>
      <c r="L109" s="44"/>
      <c r="M109" s="44"/>
      <c r="N109" s="45"/>
      <c r="O109" s="46"/>
      <c r="P109" s="44"/>
      <c r="Q109" s="44"/>
      <c r="R109" s="45"/>
      <c r="S109" s="46"/>
      <c r="T109" s="44"/>
      <c r="U109" s="44"/>
      <c r="V109" s="45"/>
      <c r="W109" s="46"/>
      <c r="X109" s="47"/>
      <c r="Y109" s="47"/>
      <c r="Z109" s="48"/>
      <c r="AA109" s="49"/>
    </row>
    <row r="110" spans="1:27" ht="13.5">
      <c r="A110" s="6">
        <v>8</v>
      </c>
      <c r="B110" s="35" t="s">
        <v>115</v>
      </c>
      <c r="C110" s="6"/>
      <c r="D110" s="44"/>
      <c r="E110" s="44"/>
      <c r="F110" s="45"/>
      <c r="G110" s="46"/>
      <c r="H110" s="44"/>
      <c r="I110" s="44"/>
      <c r="J110" s="45"/>
      <c r="K110" s="46"/>
      <c r="L110" s="44"/>
      <c r="M110" s="44"/>
      <c r="N110" s="45"/>
      <c r="O110" s="46"/>
      <c r="P110" s="44"/>
      <c r="Q110" s="44"/>
      <c r="R110" s="45"/>
      <c r="S110" s="46"/>
      <c r="T110" s="44"/>
      <c r="U110" s="44"/>
      <c r="V110" s="45"/>
      <c r="W110" s="46"/>
      <c r="X110" s="47"/>
      <c r="Y110" s="47"/>
      <c r="Z110" s="48"/>
      <c r="AA110" s="49"/>
    </row>
    <row r="111" spans="1:27" ht="13.5">
      <c r="A111" s="6"/>
      <c r="B111" s="35" t="s">
        <v>116</v>
      </c>
      <c r="C111" s="6" t="s">
        <v>28</v>
      </c>
      <c r="D111" s="44">
        <v>17000</v>
      </c>
      <c r="E111" s="44">
        <v>17000</v>
      </c>
      <c r="F111" s="45">
        <f>E111-D111</f>
        <v>0</v>
      </c>
      <c r="G111" s="46">
        <f>SUM(E111-D111)/D111*100</f>
        <v>0</v>
      </c>
      <c r="H111" s="44">
        <v>17000</v>
      </c>
      <c r="I111" s="44">
        <v>17000</v>
      </c>
      <c r="J111" s="45">
        <f>I111-H111</f>
        <v>0</v>
      </c>
      <c r="K111" s="46">
        <f>SUM(I111-H111)/H111*100</f>
        <v>0</v>
      </c>
      <c r="L111" s="44">
        <v>17000</v>
      </c>
      <c r="M111" s="44">
        <v>17000</v>
      </c>
      <c r="N111" s="45">
        <f>M111-L111</f>
        <v>0</v>
      </c>
      <c r="O111" s="46">
        <f>SUM(M111-L111)/L111*100</f>
        <v>0</v>
      </c>
      <c r="P111" s="44">
        <v>17000</v>
      </c>
      <c r="Q111" s="44">
        <v>17000</v>
      </c>
      <c r="R111" s="45">
        <f>Q111-P111</f>
        <v>0</v>
      </c>
      <c r="S111" s="46">
        <f>SUM(Q111-P111)/P111*100</f>
        <v>0</v>
      </c>
      <c r="T111" s="44">
        <v>17000</v>
      </c>
      <c r="U111" s="44">
        <v>17000</v>
      </c>
      <c r="V111" s="45">
        <f>U111-T111</f>
        <v>0</v>
      </c>
      <c r="W111" s="46">
        <f>SUM(U111-T111)/T111*100</f>
        <v>0</v>
      </c>
      <c r="X111" s="47">
        <f aca="true" t="shared" si="58" ref="X111:Y114">SUM(D111+H111+L111+P111+T111)/5</f>
        <v>17000</v>
      </c>
      <c r="Y111" s="47">
        <f t="shared" si="58"/>
        <v>17000</v>
      </c>
      <c r="Z111" s="48">
        <f>Y111-X111</f>
        <v>0</v>
      </c>
      <c r="AA111" s="49">
        <f>SUM(Y111-X111)/X111*100</f>
        <v>0</v>
      </c>
    </row>
    <row r="112" spans="1:27" ht="13.5">
      <c r="A112" s="6"/>
      <c r="B112" s="35" t="s">
        <v>117</v>
      </c>
      <c r="C112" s="6" t="s">
        <v>28</v>
      </c>
      <c r="D112" s="44">
        <v>60000</v>
      </c>
      <c r="E112" s="44">
        <v>60000</v>
      </c>
      <c r="F112" s="45">
        <f>E112-D112</f>
        <v>0</v>
      </c>
      <c r="G112" s="46">
        <f>SUM(E112-D112)/D112*100</f>
        <v>0</v>
      </c>
      <c r="H112" s="44">
        <v>60000</v>
      </c>
      <c r="I112" s="44">
        <v>60000</v>
      </c>
      <c r="J112" s="45">
        <f>I112-H112</f>
        <v>0</v>
      </c>
      <c r="K112" s="46">
        <f>SUM(I112-H112)/H112*100</f>
        <v>0</v>
      </c>
      <c r="L112" s="44">
        <v>60000</v>
      </c>
      <c r="M112" s="44">
        <v>60000</v>
      </c>
      <c r="N112" s="45">
        <f>M112-L112</f>
        <v>0</v>
      </c>
      <c r="O112" s="46">
        <f>SUM(M112-L112)/L112*100</f>
        <v>0</v>
      </c>
      <c r="P112" s="44">
        <v>60000</v>
      </c>
      <c r="Q112" s="44">
        <v>60000</v>
      </c>
      <c r="R112" s="45">
        <f>Q112-P112</f>
        <v>0</v>
      </c>
      <c r="S112" s="46">
        <f>SUM(Q112-P112)/P112*100</f>
        <v>0</v>
      </c>
      <c r="T112" s="44">
        <v>60000</v>
      </c>
      <c r="U112" s="44">
        <v>60000</v>
      </c>
      <c r="V112" s="45">
        <f>U112-T112</f>
        <v>0</v>
      </c>
      <c r="W112" s="46">
        <f>SUM(U112-T112)/T112*100</f>
        <v>0</v>
      </c>
      <c r="X112" s="47">
        <f t="shared" si="58"/>
        <v>60000</v>
      </c>
      <c r="Y112" s="47">
        <f t="shared" si="58"/>
        <v>60000</v>
      </c>
      <c r="Z112" s="48">
        <f>Y112-X112</f>
        <v>0</v>
      </c>
      <c r="AA112" s="49">
        <f>SUM(Y112-X112)/X112*100</f>
        <v>0</v>
      </c>
    </row>
    <row r="113" spans="1:27" ht="13.5">
      <c r="A113" s="6"/>
      <c r="B113" s="35" t="s">
        <v>118</v>
      </c>
      <c r="C113" s="6" t="s">
        <v>28</v>
      </c>
      <c r="D113" s="44">
        <v>20000</v>
      </c>
      <c r="E113" s="44">
        <v>20000</v>
      </c>
      <c r="F113" s="45">
        <f>E113-D113</f>
        <v>0</v>
      </c>
      <c r="G113" s="46">
        <f>SUM(E113-D113)/D113*100</f>
        <v>0</v>
      </c>
      <c r="H113" s="44">
        <v>25000</v>
      </c>
      <c r="I113" s="44">
        <v>25000</v>
      </c>
      <c r="J113" s="45">
        <f>I113-H113</f>
        <v>0</v>
      </c>
      <c r="K113" s="46">
        <f>SUM(I113-H113)/H113*100</f>
        <v>0</v>
      </c>
      <c r="L113" s="44">
        <v>20000</v>
      </c>
      <c r="M113" s="44">
        <v>20000</v>
      </c>
      <c r="N113" s="45">
        <f>M113-L113</f>
        <v>0</v>
      </c>
      <c r="O113" s="46">
        <f>SUM(M113-L113)/L113*100</f>
        <v>0</v>
      </c>
      <c r="P113" s="44">
        <v>20000</v>
      </c>
      <c r="Q113" s="44">
        <v>20000</v>
      </c>
      <c r="R113" s="45">
        <f>Q113-P113</f>
        <v>0</v>
      </c>
      <c r="S113" s="46">
        <f>SUM(Q113-P113)/P113*100</f>
        <v>0</v>
      </c>
      <c r="T113" s="44">
        <v>20000</v>
      </c>
      <c r="U113" s="44">
        <v>20000</v>
      </c>
      <c r="V113" s="45">
        <f>U113-T113</f>
        <v>0</v>
      </c>
      <c r="W113" s="46">
        <f>SUM(U113-T113)/T113*100</f>
        <v>0</v>
      </c>
      <c r="X113" s="47">
        <f t="shared" si="58"/>
        <v>21000</v>
      </c>
      <c r="Y113" s="47">
        <f t="shared" si="58"/>
        <v>21000</v>
      </c>
      <c r="Z113" s="48">
        <f>Y113-X113</f>
        <v>0</v>
      </c>
      <c r="AA113" s="49">
        <f>SUM(Y113-X113)/X113*100</f>
        <v>0</v>
      </c>
    </row>
    <row r="114" spans="1:27" ht="13.5">
      <c r="A114" s="6">
        <v>9</v>
      </c>
      <c r="B114" s="35" t="s">
        <v>119</v>
      </c>
      <c r="C114" s="6" t="s">
        <v>93</v>
      </c>
      <c r="D114" s="44">
        <v>108000</v>
      </c>
      <c r="E114" s="44">
        <v>108000</v>
      </c>
      <c r="F114" s="45">
        <f>E114-D114</f>
        <v>0</v>
      </c>
      <c r="G114" s="46">
        <f>SUM(E114-D114)/D114*100</f>
        <v>0</v>
      </c>
      <c r="H114" s="44">
        <v>95000</v>
      </c>
      <c r="I114" s="44">
        <v>95000</v>
      </c>
      <c r="J114" s="45">
        <f>I114-H114</f>
        <v>0</v>
      </c>
      <c r="K114" s="46">
        <f>SUM(I114-H114)/H114*100</f>
        <v>0</v>
      </c>
      <c r="L114" s="44">
        <v>110000</v>
      </c>
      <c r="M114" s="44">
        <v>110000</v>
      </c>
      <c r="N114" s="45">
        <f>M114-L114</f>
        <v>0</v>
      </c>
      <c r="O114" s="46">
        <f>SUM(M114-L114)/L114*100</f>
        <v>0</v>
      </c>
      <c r="P114" s="44">
        <v>95000</v>
      </c>
      <c r="Q114" s="44">
        <v>95000</v>
      </c>
      <c r="R114" s="45">
        <f>Q114-P114</f>
        <v>0</v>
      </c>
      <c r="S114" s="46">
        <f>SUM(Q114-P114)/P114*100</f>
        <v>0</v>
      </c>
      <c r="T114" s="44">
        <v>106000</v>
      </c>
      <c r="U114" s="44">
        <v>106000</v>
      </c>
      <c r="V114" s="45">
        <f>U114-T114</f>
        <v>0</v>
      </c>
      <c r="W114" s="46">
        <f>SUM(U114-T114)/T114*100</f>
        <v>0</v>
      </c>
      <c r="X114" s="47">
        <f t="shared" si="58"/>
        <v>102800</v>
      </c>
      <c r="Y114" s="47">
        <f t="shared" si="58"/>
        <v>102800</v>
      </c>
      <c r="Z114" s="48">
        <f>Y114-X114</f>
        <v>0</v>
      </c>
      <c r="AA114" s="49">
        <f>SUM(Y114-X114)/X114*100</f>
        <v>0</v>
      </c>
    </row>
    <row r="115" spans="1:27" ht="13.5">
      <c r="A115" s="9"/>
      <c r="B115" s="51"/>
      <c r="C115" s="9"/>
      <c r="D115" s="52" t="s">
        <v>27</v>
      </c>
      <c r="E115" s="52" t="s">
        <v>27</v>
      </c>
      <c r="F115" s="53"/>
      <c r="G115" s="54"/>
      <c r="H115" s="52"/>
      <c r="I115" s="52"/>
      <c r="J115" s="53"/>
      <c r="K115" s="54"/>
      <c r="L115" s="52"/>
      <c r="M115" s="52"/>
      <c r="N115" s="53"/>
      <c r="O115" s="54"/>
      <c r="P115" s="52"/>
      <c r="Q115" s="52"/>
      <c r="R115" s="53"/>
      <c r="S115" s="54"/>
      <c r="T115" s="52" t="s">
        <v>27</v>
      </c>
      <c r="U115" s="52" t="s">
        <v>27</v>
      </c>
      <c r="V115" s="53"/>
      <c r="W115" s="54"/>
      <c r="X115" s="55"/>
      <c r="Y115" s="55"/>
      <c r="Z115" s="56"/>
      <c r="AA115" s="57"/>
    </row>
    <row r="116" spans="1:23" ht="13.5">
      <c r="A116" s="36" t="s">
        <v>136</v>
      </c>
      <c r="B116" s="10"/>
      <c r="C116" s="11"/>
      <c r="D116" s="58"/>
      <c r="E116" s="58"/>
      <c r="F116" s="12"/>
      <c r="G116" s="24"/>
      <c r="H116" s="58"/>
      <c r="I116" s="38"/>
      <c r="J116" s="39"/>
      <c r="K116" s="40"/>
      <c r="L116" s="38"/>
      <c r="M116" s="38"/>
      <c r="N116" s="39"/>
      <c r="O116" s="40"/>
      <c r="P116" s="38"/>
      <c r="Q116" s="38"/>
      <c r="R116" s="39"/>
      <c r="S116" s="40"/>
      <c r="T116" s="38"/>
      <c r="U116" s="38"/>
      <c r="V116" s="39"/>
      <c r="W116" s="40"/>
    </row>
    <row r="117" spans="1:23" ht="13.5">
      <c r="A117" s="11"/>
      <c r="B117" s="41"/>
      <c r="C117" s="11"/>
      <c r="D117" s="38"/>
      <c r="E117" s="38"/>
      <c r="F117" s="39"/>
      <c r="G117" s="40"/>
      <c r="H117" s="38"/>
      <c r="I117" s="38"/>
      <c r="J117" s="39"/>
      <c r="K117" s="40"/>
      <c r="L117" s="38"/>
      <c r="M117" s="38"/>
      <c r="N117" s="39"/>
      <c r="O117" s="40"/>
      <c r="P117" s="38"/>
      <c r="Q117" s="38"/>
      <c r="R117" s="39"/>
      <c r="S117" s="40"/>
      <c r="T117" s="38"/>
      <c r="U117" s="38"/>
      <c r="V117" s="39"/>
      <c r="W117" s="40"/>
    </row>
    <row r="119" spans="1:23" ht="13.5">
      <c r="A119" s="11"/>
      <c r="B119" s="41"/>
      <c r="C119" s="11"/>
      <c r="D119" s="38"/>
      <c r="E119" s="38"/>
      <c r="F119" s="39"/>
      <c r="G119" s="40"/>
      <c r="H119" s="38"/>
      <c r="I119" s="38"/>
      <c r="J119" s="39"/>
      <c r="K119" s="40"/>
      <c r="L119" s="38"/>
      <c r="M119" s="38"/>
      <c r="N119" s="39"/>
      <c r="O119" s="40"/>
      <c r="P119" s="38"/>
      <c r="Q119" s="38"/>
      <c r="R119" s="39"/>
      <c r="S119" s="40"/>
      <c r="T119" s="38"/>
      <c r="U119" s="38"/>
      <c r="V119" s="39"/>
      <c r="W119" s="40"/>
    </row>
    <row r="120" spans="1:23" ht="13.5">
      <c r="A120" s="11"/>
      <c r="B120" s="41"/>
      <c r="C120" s="11"/>
      <c r="D120" s="38"/>
      <c r="E120" s="38"/>
      <c r="F120" s="39"/>
      <c r="G120" s="40"/>
      <c r="H120" s="38"/>
      <c r="I120" s="38"/>
      <c r="J120" s="39"/>
      <c r="K120" s="40"/>
      <c r="L120" s="38"/>
      <c r="M120" s="38"/>
      <c r="N120" s="39"/>
      <c r="O120" s="40"/>
      <c r="P120" s="38"/>
      <c r="Q120" s="38"/>
      <c r="R120" s="39"/>
      <c r="S120" s="40"/>
      <c r="T120" s="38"/>
      <c r="U120" s="38"/>
      <c r="V120" s="39"/>
      <c r="W120" s="40"/>
    </row>
  </sheetData>
  <sheetProtection/>
  <mergeCells count="9">
    <mergeCell ref="B79:B80"/>
    <mergeCell ref="C79:C80"/>
    <mergeCell ref="A2:W2"/>
    <mergeCell ref="A4:A5"/>
    <mergeCell ref="B4:B5"/>
    <mergeCell ref="C4:C5"/>
    <mergeCell ref="A78:W78"/>
    <mergeCell ref="A79:A80"/>
    <mergeCell ref="F79:G79"/>
  </mergeCells>
  <printOptions/>
  <pageMargins left="0.36" right="0.15748031496062992" top="0.11811023622047245" bottom="0" header="0.2362204724409449" footer="0"/>
  <pageSetup horizontalDpi="300" verticalDpi="3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1" zoomScaleNormal="7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ettu</dc:creator>
  <cp:keywords/>
  <dc:description/>
  <cp:lastModifiedBy>HP DEKSTOP</cp:lastModifiedBy>
  <cp:lastPrinted>2023-02-14T02:22:18Z</cp:lastPrinted>
  <dcterms:created xsi:type="dcterms:W3CDTF">2000-09-21T07:07:55Z</dcterms:created>
  <dcterms:modified xsi:type="dcterms:W3CDTF">2023-02-14T02:31:35Z</dcterms:modified>
  <cp:category/>
  <cp:version/>
  <cp:contentType/>
  <cp:contentStatus/>
</cp:coreProperties>
</file>