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"/>
    </mc:Choice>
  </mc:AlternateContent>
  <xr:revisionPtr revIDLastSave="0" documentId="8_{002976EB-08C2-4CA5-BCB6-67B7ED697A9C}" xr6:coauthVersionLast="45" xr6:coauthVersionMax="45" xr10:uidLastSave="{00000000-0000-0000-0000-000000000000}"/>
  <bookViews>
    <workbookView xWindow="-120" yWindow="-120" windowWidth="20730" windowHeight="11310" xr2:uid="{10EAF30B-FD40-4986-B2B5-C97CA02BE8E3}"/>
  </bookViews>
  <sheets>
    <sheet name="Janggelan" sheetId="1" r:id="rId1"/>
  </sheets>
  <externalReferences>
    <externalReference r:id="rId2"/>
  </externalReferences>
  <definedNames>
    <definedName name="komoditi">#REF!</definedName>
    <definedName name="Z_3F279D1F_CFB3_4226_902F_136088D6AABE_.wvu.Cols" localSheetId="0">Janggelan!$X:$X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1" i="1" l="1"/>
  <c r="E41" i="1"/>
  <c r="D41" i="1"/>
  <c r="F41" i="1" s="1"/>
  <c r="C41" i="1"/>
  <c r="X40" i="1"/>
  <c r="F40" i="1"/>
  <c r="X39" i="1"/>
  <c r="F39" i="1"/>
  <c r="X38" i="1"/>
  <c r="F38" i="1"/>
  <c r="X37" i="1"/>
  <c r="F37" i="1"/>
  <c r="X36" i="1"/>
  <c r="F36" i="1"/>
  <c r="X35" i="1"/>
  <c r="F35" i="1"/>
  <c r="X34" i="1"/>
  <c r="F34" i="1"/>
  <c r="X33" i="1"/>
  <c r="F33" i="1"/>
  <c r="X32" i="1"/>
  <c r="F32" i="1"/>
  <c r="X31" i="1"/>
  <c r="F31" i="1"/>
  <c r="X30" i="1"/>
  <c r="F30" i="1"/>
  <c r="X29" i="1"/>
  <c r="F29" i="1"/>
  <c r="X28" i="1"/>
  <c r="F28" i="1"/>
  <c r="X27" i="1"/>
  <c r="F27" i="1"/>
  <c r="X26" i="1"/>
  <c r="F26" i="1"/>
  <c r="X25" i="1"/>
  <c r="F25" i="1"/>
  <c r="X24" i="1"/>
  <c r="F24" i="1"/>
  <c r="X23" i="1"/>
  <c r="F23" i="1"/>
  <c r="X22" i="1"/>
  <c r="F22" i="1"/>
  <c r="X21" i="1"/>
  <c r="F21" i="1"/>
  <c r="X20" i="1"/>
  <c r="F20" i="1"/>
  <c r="X19" i="1"/>
  <c r="F19" i="1"/>
  <c r="X18" i="1"/>
  <c r="F18" i="1"/>
  <c r="X17" i="1"/>
  <c r="F17" i="1"/>
  <c r="X16" i="1"/>
  <c r="F16" i="1"/>
  <c r="X15" i="1"/>
  <c r="F15" i="1"/>
  <c r="X14" i="1"/>
  <c r="F14" i="1"/>
  <c r="X13" i="1"/>
  <c r="F13" i="1"/>
  <c r="X12" i="1"/>
  <c r="F12" i="1"/>
  <c r="X11" i="1"/>
  <c r="F11" i="1"/>
  <c r="X10" i="1"/>
  <c r="L10" i="1"/>
  <c r="K10" i="1"/>
  <c r="J10" i="1"/>
  <c r="I10" i="1"/>
  <c r="F10" i="1"/>
  <c r="X9" i="1"/>
  <c r="L9" i="1"/>
  <c r="K9" i="1"/>
  <c r="J9" i="1"/>
  <c r="I9" i="1"/>
  <c r="F9" i="1"/>
  <c r="X8" i="1"/>
  <c r="A3" i="1"/>
  <c r="C77" i="1" a="1"/>
  <c r="B77" i="1" a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C63" i="1" a="1"/>
  <c r="B63" i="1" a="1"/>
  <c r="B63" i="1" l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</calcChain>
</file>

<file path=xl/sharedStrings.xml><?xml version="1.0" encoding="utf-8"?>
<sst xmlns="http://schemas.openxmlformats.org/spreadsheetml/2006/main" count="73" uniqueCount="71">
  <si>
    <t>TABEL 3</t>
  </si>
  <si>
    <t>Janggelan</t>
  </si>
  <si>
    <t>LUAS AREAL, PRODUKSI DAN PRODUKTIVITAS PERKEBUNAN RAKYAT</t>
  </si>
  <si>
    <r>
      <rPr>
        <sz val="12"/>
        <color theme="1"/>
        <rFont val="Tahoma"/>
      </rPr>
      <t xml:space="preserve">KOMODITAS : </t>
    </r>
    <r>
      <rPr>
        <b/>
        <sz val="12"/>
        <color theme="1"/>
        <rFont val="Tahoma"/>
      </rPr>
      <t>JANGGELAN/CINCAU</t>
    </r>
  </si>
  <si>
    <t>No.</t>
  </si>
  <si>
    <t xml:space="preserve"> Kabupaten / Kota</t>
  </si>
  <si>
    <t>Luas Areal</t>
  </si>
  <si>
    <t>Produksi</t>
  </si>
  <si>
    <t>Petani Pekebun (KK)</t>
  </si>
  <si>
    <t>BERDASARKAN AREAL</t>
  </si>
  <si>
    <t>BERDASARKAN PRODUKSI</t>
  </si>
  <si>
    <t>Ditanam (Ha)</t>
  </si>
  <si>
    <t>Dipanen (Ha)</t>
  </si>
  <si>
    <t>Jumlah     (Ton)</t>
  </si>
  <si>
    <t>Rata-rata (Kg/Ha)</t>
  </si>
  <si>
    <t>KAB/KOTA</t>
  </si>
  <si>
    <t>PANEN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</si>
  <si>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</si>
  <si>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</si>
  <si>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</si>
  <si>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</si>
  <si>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</si>
  <si>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</si>
  <si>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</si>
  <si>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</si>
  <si>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</si>
  <si>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</si>
  <si>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</si>
  <si>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</si>
  <si>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</si>
  <si>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</si>
  <si>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</si>
  <si>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</si>
  <si>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</si>
  <si>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</si>
  <si>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</si>
  <si>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</si>
  <si>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</si>
  <si>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</si>
  <si>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</si>
  <si>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</si>
  <si>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</si>
  <si>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</si>
  <si>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</si>
  <si>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</si>
  <si>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</si>
  <si>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</si>
  <si>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</si>
  <si>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</si>
  <si>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</si>
  <si>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</si>
  <si>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</si>
  <si>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</si>
  <si>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</si>
  <si>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</si>
  <si>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</si>
  <si>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</si>
  <si>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</si>
  <si>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</si>
  <si>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</si>
  <si>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</si>
  <si>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</si>
  <si>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</si>
  <si>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</si>
  <si>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2010</t>
  </si>
  <si>
    <t>JAWA TENGAH 2009</t>
  </si>
  <si>
    <t>JAWA TENGAH 2008</t>
  </si>
  <si>
    <t>Wujud Produksi  : Batang dan daun kering</t>
  </si>
  <si>
    <t>Tahun</t>
  </si>
  <si>
    <t>https://datawrapper.dwcdn.net/ieyKv/2/</t>
  </si>
  <si>
    <t>https://datawrapper.dwcdn.net/1CqqH/1/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</si>
</sst>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* #,##0.00_);_(* \(#,##0.00\);_(* \-??_);_(@_)"/>
    <numFmt numFmtId="165" formatCode="_(* #,##0.0_);_(* \(#,##0.0\);_(* &quot;-&quot;_);_(@_)"/>
    <numFmt numFmtId="166" formatCode="_(* #,##0_);_(* \(#,##0\);_(* \-??_);_(@_)"/>
    <numFmt numFmtId="167" formatCode="_(* #,##0.00_);_(* \(#,##0.00\);_(* \-??.00_);_(@_)"/>
  </numFmts>
  <fonts count="11">
    <font>
      <sz val="10"/>
      <color rgb="FF000000"/>
      <name val="Calibri"/>
      <scheme val="minor"/>
    </font>
    <font>
      <sz val="12"/>
      <color theme="1"/>
      <name val="Tahoma"/>
    </font>
    <font>
      <sz val="10"/>
      <name val="Calibri"/>
    </font>
    <font>
      <sz val="11"/>
      <color rgb="FF000000"/>
      <name val="Inconsolata"/>
    </font>
    <font>
      <b/>
      <sz val="12"/>
      <color theme="1"/>
      <name val="Tahoma"/>
    </font>
    <font>
      <sz val="11"/>
      <color theme="1"/>
      <name val="Tahoma"/>
    </font>
    <font>
      <sz val="12"/>
      <color theme="1"/>
      <name val="Arial"/>
    </font>
    <font>
      <sz val="10"/>
      <color theme="1"/>
      <name val="Arial"/>
    </font>
    <font>
      <sz val="11"/>
      <color theme="1"/>
      <name val="Arial"/>
    </font>
    <font>
      <i/>
      <sz val="11"/>
      <color theme="1"/>
      <name val="Tahoma"/>
    </font>
    <font>
      <u/>
      <sz val="10"/>
      <color rgb="FF0000FF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2" borderId="0" xfId="0" applyFont="1" applyFill="1"/>
    <xf numFmtId="0" fontId="5" fillId="2" borderId="0" xfId="0" applyFont="1" applyFill="1"/>
    <xf numFmtId="164" fontId="5" fillId="2" borderId="0" xfId="0" applyNumberFormat="1" applyFont="1" applyFill="1"/>
    <xf numFmtId="41" fontId="5" fillId="2" borderId="0" xfId="0" applyNumberFormat="1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5" fillId="2" borderId="4" xfId="0" applyFont="1" applyFill="1" applyBorder="1" applyAlignment="1">
      <alignment horizontal="center" vertical="center" wrapText="1"/>
    </xf>
    <xf numFmtId="41" fontId="5" fillId="2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5" fillId="2" borderId="5" xfId="0" applyFont="1" applyFill="1" applyBorder="1" applyAlignment="1">
      <alignment horizontal="center" vertical="center"/>
    </xf>
    <xf numFmtId="164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41" fontId="7" fillId="2" borderId="0" xfId="0" applyNumberFormat="1" applyFont="1" applyFill="1" applyAlignment="1">
      <alignment horizontal="right" vertical="center"/>
    </xf>
    <xf numFmtId="165" fontId="7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164" fontId="5" fillId="2" borderId="10" xfId="0" applyNumberFormat="1" applyFont="1" applyFill="1" applyBorder="1" applyAlignment="1">
      <alignment vertical="center"/>
    </xf>
    <xf numFmtId="166" fontId="5" fillId="2" borderId="12" xfId="0" applyNumberFormat="1" applyFont="1" applyFill="1" applyBorder="1" applyAlignment="1">
      <alignment vertical="center"/>
    </xf>
    <xf numFmtId="164" fontId="8" fillId="2" borderId="10" xfId="0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164" fontId="5" fillId="2" borderId="13" xfId="0" applyNumberFormat="1" applyFont="1" applyFill="1" applyBorder="1" applyAlignment="1">
      <alignment vertical="center"/>
    </xf>
    <xf numFmtId="166" fontId="5" fillId="2" borderId="15" xfId="0" applyNumberFormat="1" applyFont="1" applyFill="1" applyBorder="1" applyAlignment="1">
      <alignment vertical="center"/>
    </xf>
    <xf numFmtId="0" fontId="5" fillId="3" borderId="1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164" fontId="5" fillId="2" borderId="16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164" fontId="5" fillId="2" borderId="18" xfId="0" applyNumberFormat="1" applyFont="1" applyFill="1" applyBorder="1" applyAlignment="1">
      <alignment vertical="center"/>
    </xf>
    <xf numFmtId="164" fontId="5" fillId="2" borderId="5" xfId="0" applyNumberFormat="1" applyFont="1" applyFill="1" applyBorder="1" applyAlignment="1">
      <alignment vertical="center"/>
    </xf>
    <xf numFmtId="167" fontId="5" fillId="2" borderId="7" xfId="0" applyNumberFormat="1" applyFont="1" applyFill="1" applyBorder="1" applyAlignment="1">
      <alignment vertical="center"/>
    </xf>
    <xf numFmtId="41" fontId="5" fillId="2" borderId="5" xfId="0" applyNumberFormat="1" applyFont="1" applyFill="1" applyBorder="1" applyAlignment="1">
      <alignment vertical="center"/>
    </xf>
    <xf numFmtId="166" fontId="5" fillId="2" borderId="19" xfId="0" applyNumberFormat="1" applyFont="1" applyFill="1" applyBorder="1" applyAlignment="1">
      <alignment vertical="center"/>
    </xf>
    <xf numFmtId="41" fontId="5" fillId="2" borderId="7" xfId="0" applyNumberFormat="1" applyFont="1" applyFill="1" applyBorder="1" applyAlignment="1">
      <alignment vertical="center"/>
    </xf>
    <xf numFmtId="0" fontId="2" fillId="0" borderId="4" xfId="0" applyFont="1" applyBorder="1"/>
    <xf numFmtId="164" fontId="5" fillId="2" borderId="7" xfId="0" applyNumberFormat="1" applyFont="1" applyFill="1" applyBorder="1" applyAlignment="1">
      <alignment vertical="center"/>
    </xf>
    <xf numFmtId="43" fontId="7" fillId="0" borderId="0" xfId="0" applyNumberFormat="1" applyFont="1"/>
    <xf numFmtId="164" fontId="5" fillId="2" borderId="3" xfId="0" applyNumberFormat="1" applyFont="1" applyFill="1" applyBorder="1" applyAlignment="1">
      <alignment vertical="center"/>
    </xf>
    <xf numFmtId="166" fontId="5" fillId="2" borderId="2" xfId="0" applyNumberFormat="1" applyFont="1" applyFill="1" applyBorder="1" applyAlignment="1">
      <alignment vertical="center"/>
    </xf>
    <xf numFmtId="0" fontId="9" fillId="2" borderId="0" xfId="0" applyFont="1" applyFill="1"/>
    <xf numFmtId="164" fontId="9" fillId="2" borderId="0" xfId="0" applyNumberFormat="1" applyFont="1" applyFill="1"/>
    <xf numFmtId="0" fontId="7" fillId="2" borderId="0" xfId="0" applyFont="1" applyFill="1" applyAlignment="1">
      <alignment horizontal="right"/>
    </xf>
    <xf numFmtId="0" fontId="10" fillId="0" borderId="0" xfId="0" applyFont="1"/>
    <xf numFmtId="164" fontId="7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Janggelan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4016736401673641"/>
          <c:y val="0.16666666666666666"/>
          <c:w val="0.82008368200836823"/>
          <c:h val="0.52380952380952384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Janggelan!$I$9:$I$40</c:f>
              <c:strCache>
                <c:ptCount val="2"/>
                <c:pt idx="0">
                  <c:v>Kab. Wonogiri</c:v>
                </c:pt>
                <c:pt idx="1">
                  <c:v>Kab. Purbalingga</c:v>
                </c:pt>
              </c:strCache>
            </c:strRef>
          </c:cat>
          <c:val>
            <c:numRef>
              <c:f>Janggelan!$J$9:$J$40</c:f>
              <c:numCache>
                <c:formatCode>_(* #,##0.00_);_(* \(#,##0.00\);_(* \-??_);_(@_)</c:formatCode>
                <c:ptCount val="32"/>
                <c:pt idx="0">
                  <c:v>424</c:v>
                </c:pt>
                <c:pt idx="1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861-4375-A2B2-1E5C30024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9405281"/>
        <c:axId val="1355324016"/>
      </c:barChart>
      <c:catAx>
        <c:axId val="14094052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355324016"/>
        <c:crosses val="autoZero"/>
        <c:auto val="1"/>
        <c:lblAlgn val="ctr"/>
        <c:lblOffset val="100"/>
        <c:noMultiLvlLbl val="1"/>
      </c:catAx>
      <c:valAx>
        <c:axId val="135532401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40940528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Janggelan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4016736401673641"/>
          <c:y val="0.16666666666666666"/>
          <c:w val="0.82008368200836823"/>
          <c:h val="0.52380952380952384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Janggelan!$K$9:$K$40</c:f>
              <c:strCache>
                <c:ptCount val="2"/>
                <c:pt idx="0">
                  <c:v>Kab. Wonogiri</c:v>
                </c:pt>
                <c:pt idx="1">
                  <c:v>Kab. Purbalingga</c:v>
                </c:pt>
              </c:strCache>
            </c:strRef>
          </c:cat>
          <c:val>
            <c:numRef>
              <c:f>Janggelan!$L$9:$L$40</c:f>
              <c:numCache>
                <c:formatCode>_(* #,##0.00_);_(* \(#,##0.00\);_(* \-??_);_(@_)</c:formatCode>
                <c:ptCount val="32"/>
                <c:pt idx="0">
                  <c:v>840</c:v>
                </c:pt>
                <c:pt idx="1">
                  <c:v>17.5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F1C-461A-977D-82F3761203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7693812"/>
        <c:axId val="1398112217"/>
      </c:barChart>
      <c:catAx>
        <c:axId val="8176938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398112217"/>
        <c:crosses val="autoZero"/>
        <c:auto val="1"/>
        <c:lblAlgn val="ctr"/>
        <c:lblOffset val="100"/>
        <c:noMultiLvlLbl val="1"/>
      </c:catAx>
      <c:valAx>
        <c:axId val="139811221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81769381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Janggelan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Janggelan!$B$63:$B$68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Janggelan!$C$63:$C$68</c:f>
              <c:numCache>
                <c:formatCode>_(* #,##0.00_);_(* \(#,##0.00\);_(* \-??_);_(@_)</c:formatCode>
                <c:ptCount val="6"/>
                <c:pt idx="0">
                  <c:v>857.5</c:v>
                </c:pt>
                <c:pt idx="1">
                  <c:v>1476.07</c:v>
                </c:pt>
                <c:pt idx="2">
                  <c:v>1476.1</c:v>
                </c:pt>
                <c:pt idx="3">
                  <c:v>1474.6399999999999</c:v>
                </c:pt>
                <c:pt idx="4">
                  <c:v>2897.79</c:v>
                </c:pt>
                <c:pt idx="5">
                  <c:v>2856.7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3-4A1C-B331-075DDA5D4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1272864"/>
        <c:axId val="1186266913"/>
      </c:lineChart>
      <c:catAx>
        <c:axId val="2612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186266913"/>
        <c:crosses val="autoZero"/>
        <c:auto val="1"/>
        <c:lblAlgn val="ctr"/>
        <c:lblOffset val="100"/>
        <c:noMultiLvlLbl val="1"/>
      </c:catAx>
      <c:valAx>
        <c:axId val="118626691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261272864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8</xdr:row>
      <xdr:rowOff>0</xdr:rowOff>
    </xdr:from>
    <xdr:ext cx="4552950" cy="2933700"/>
    <xdr:graphicFrame macro="">
      <xdr:nvGraphicFramePr>
        <xdr:cNvPr id="2" name="Chart 10">
          <a:extLst>
            <a:ext uri="{FF2B5EF4-FFF2-40B4-BE49-F238E27FC236}">
              <a16:creationId xmlns:a16="http://schemas.microsoft.com/office/drawing/2014/main" id="{7170AA9B-E755-408A-9921-B9184F2B81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600075</xdr:colOff>
      <xdr:row>28</xdr:row>
      <xdr:rowOff>104775</xdr:rowOff>
    </xdr:from>
    <xdr:ext cx="2705100" cy="3228975"/>
    <xdr:graphicFrame macro="">
      <xdr:nvGraphicFramePr>
        <xdr:cNvPr id="3" name="Chart 11" title="Chart">
          <a:extLst>
            <a:ext uri="{FF2B5EF4-FFF2-40B4-BE49-F238E27FC236}">
              <a16:creationId xmlns:a16="http://schemas.microsoft.com/office/drawing/2014/main" id="{44649866-180B-4A41-84B9-2A46395D63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285750</xdr:colOff>
      <xdr:row>60</xdr:row>
      <xdr:rowOff>66675</xdr:rowOff>
    </xdr:from>
    <xdr:ext cx="4752975" cy="2714625"/>
    <xdr:graphicFrame macro="">
      <xdr:nvGraphicFramePr>
        <xdr:cNvPr id="4" name="Chart 12" title="Chart">
          <a:extLst>
            <a:ext uri="{FF2B5EF4-FFF2-40B4-BE49-F238E27FC236}">
              <a16:creationId xmlns:a16="http://schemas.microsoft.com/office/drawing/2014/main" id="{EF2D7722-BFE3-4B51-B876-B13D3C6DD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6</xdr:col>
      <xdr:colOff>742950</xdr:colOff>
      <xdr:row>62</xdr:row>
      <xdr:rowOff>9525</xdr:rowOff>
    </xdr:from>
    <xdr:ext cx="5419725" cy="4914900"/>
    <xdr:pic>
      <xdr:nvPicPr>
        <xdr:cNvPr id="5" name="image8.png" title="Image">
          <a:extLst>
            <a:ext uri="{FF2B5EF4-FFF2-40B4-BE49-F238E27FC236}">
              <a16:creationId xmlns:a16="http://schemas.microsoft.com/office/drawing/2014/main" id="{E0964638-EA11-4E96-AC59-F219FC9D62AC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8562975"/>
          <a:ext cx="5419725" cy="4914900"/>
        </a:xfrm>
        <a:prstGeom prst="rect">
          <a:avLst/>
        </a:prstGeom>
        <a:noFill/>
      </xdr:spPr>
    </xdr:pic>
    <xdr:clientData fLocksWithSheet="0"/>
  </xdr:oneCellAnchor>
  <xdr:oneCellAnchor>
    <xdr:from>
      <xdr:col>13</xdr:col>
      <xdr:colOff>552450</xdr:colOff>
      <xdr:row>62</xdr:row>
      <xdr:rowOff>9525</xdr:rowOff>
    </xdr:from>
    <xdr:ext cx="5419725" cy="4914900"/>
    <xdr:pic>
      <xdr:nvPicPr>
        <xdr:cNvPr id="6" name="image9.png" title="Image">
          <a:extLst>
            <a:ext uri="{FF2B5EF4-FFF2-40B4-BE49-F238E27FC236}">
              <a16:creationId xmlns:a16="http://schemas.microsoft.com/office/drawing/2014/main" id="{3B8CCE0F-1D64-48CD-99B5-C5E4A078BD0F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12001500" y="8562975"/>
          <a:ext cx="5419725" cy="49149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>
        <row r="3">
          <cell r="A3" t="str">
            <v>TANAMAN SEMUSIM DI JAWA TENGAH TAHUN 2024</v>
          </cell>
        </row>
      </sheetData>
      <sheetData sheetId="2"/>
      <sheetData sheetId="3"/>
      <sheetData sheetId="4">
        <row r="9">
          <cell r="I9" t="str">
            <v>Kab. Wonogiri</v>
          </cell>
          <cell r="J9">
            <v>424</v>
          </cell>
          <cell r="K9" t="str">
            <v>Kab. Wonogiri</v>
          </cell>
          <cell r="L9">
            <v>840</v>
          </cell>
        </row>
        <row r="10">
          <cell r="I10" t="str">
            <v>Kab. Purbalingga</v>
          </cell>
          <cell r="J10">
            <v>5</v>
          </cell>
          <cell r="K10" t="str">
            <v>Kab. Purbalingga</v>
          </cell>
          <cell r="L10">
            <v>17.5</v>
          </cell>
        </row>
        <row r="63">
          <cell r="B63" t="str">
            <v>2024</v>
          </cell>
          <cell r="C63">
            <v>857.5</v>
          </cell>
        </row>
        <row r="64">
          <cell r="B64" t="str">
            <v>2023</v>
          </cell>
          <cell r="C64">
            <v>1476.07</v>
          </cell>
        </row>
        <row r="65">
          <cell r="B65" t="str">
            <v>2022</v>
          </cell>
          <cell r="C65">
            <v>1476.1</v>
          </cell>
        </row>
        <row r="66">
          <cell r="B66" t="str">
            <v>2021</v>
          </cell>
          <cell r="C66">
            <v>1474.6399999999999</v>
          </cell>
        </row>
        <row r="67">
          <cell r="B67" t="str">
            <v>2020</v>
          </cell>
          <cell r="C67">
            <v>2897.79</v>
          </cell>
        </row>
        <row r="68">
          <cell r="B68" t="str">
            <v>2019</v>
          </cell>
          <cell r="C68">
            <v>2856.7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1CqqH/1/" TargetMode="External"/><Relationship Id="rId1" Type="http://schemas.openxmlformats.org/officeDocument/2006/relationships/hyperlink" Target="https://datawrapper.dwcdn.net/ieyKv/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231B3-A343-4C08-9710-43F8BC96E27B}">
  <sheetPr>
    <tabColor rgb="FF76923C"/>
  </sheetPr>
  <dimension ref="A1:AA1003"/>
  <sheetViews>
    <sheetView tabSelected="1" workbookViewId="0">
      <selection sqref="A1:G1"/>
    </sheetView>
  </sheetViews>
  <sheetFormatPr defaultColWidth="14.42578125" defaultRowHeight="15" customHeight="1"/>
  <cols>
    <col min="1" max="1" width="5" customWidth="1"/>
    <col min="2" max="2" width="21.5703125" customWidth="1"/>
    <col min="3" max="3" width="13.85546875" customWidth="1"/>
    <col min="4" max="4" width="13.42578125" customWidth="1"/>
    <col min="5" max="5" width="14.42578125" customWidth="1"/>
    <col min="6" max="6" width="12.140625" customWidth="1"/>
    <col min="7" max="7" width="11.140625" customWidth="1"/>
    <col min="8" max="8" width="9.140625" customWidth="1"/>
    <col min="9" max="9" width="18.7109375" customWidth="1"/>
    <col min="10" max="10" width="11" customWidth="1"/>
    <col min="11" max="11" width="19.5703125" customWidth="1"/>
    <col min="12" max="12" width="12.5703125" customWidth="1"/>
    <col min="13" max="23" width="9.140625" customWidth="1"/>
    <col min="24" max="24" width="9.140625" hidden="1" customWidth="1"/>
    <col min="25" max="27" width="9.140625" customWidth="1"/>
  </cols>
  <sheetData>
    <row r="1" spans="1:27" ht="12.75" customHeight="1">
      <c r="A1" s="1" t="s">
        <v>0</v>
      </c>
      <c r="B1" s="2"/>
      <c r="C1" s="2"/>
      <c r="D1" s="2"/>
      <c r="E1" s="2"/>
      <c r="F1" s="2"/>
      <c r="G1" s="2"/>
      <c r="AA1" s="3" t="s">
        <v>1</v>
      </c>
    </row>
    <row r="2" spans="1:27" ht="12.75" customHeight="1">
      <c r="A2" s="1" t="s">
        <v>2</v>
      </c>
      <c r="B2" s="2"/>
      <c r="C2" s="2"/>
      <c r="D2" s="2"/>
      <c r="E2" s="2"/>
      <c r="F2" s="2"/>
      <c r="G2" s="2"/>
    </row>
    <row r="3" spans="1:27" ht="12.75" customHeight="1">
      <c r="A3" s="1" t="str">
        <f>[1]Adas!$A$3</f>
        <v>TANAMAN SEMUSIM DI JAWA TENGAH TAHUN 2024</v>
      </c>
      <c r="B3" s="2"/>
      <c r="C3" s="2"/>
      <c r="D3" s="2"/>
      <c r="E3" s="2"/>
      <c r="F3" s="2"/>
      <c r="G3" s="2"/>
    </row>
    <row r="4" spans="1:27" ht="12.75" customHeight="1">
      <c r="A4" s="1" t="s">
        <v>3</v>
      </c>
      <c r="B4" s="2"/>
      <c r="C4" s="2"/>
      <c r="D4" s="2"/>
      <c r="E4" s="2"/>
      <c r="F4" s="2"/>
      <c r="G4" s="2"/>
    </row>
    <row r="5" spans="1:27" ht="12.75" customHeight="1">
      <c r="A5" s="4"/>
      <c r="B5" s="4"/>
      <c r="C5" s="4"/>
      <c r="D5" s="4"/>
      <c r="E5" s="5"/>
      <c r="F5" s="4"/>
      <c r="G5" s="6"/>
    </row>
    <row r="6" spans="1:27" ht="12.75" customHeight="1">
      <c r="A6" s="7" t="s">
        <v>4</v>
      </c>
      <c r="B6" s="7" t="s">
        <v>5</v>
      </c>
      <c r="C6" s="8" t="s">
        <v>6</v>
      </c>
      <c r="D6" s="9"/>
      <c r="E6" s="10" t="s">
        <v>7</v>
      </c>
      <c r="F6" s="9"/>
      <c r="G6" s="11" t="s">
        <v>8</v>
      </c>
      <c r="I6" s="12" t="s">
        <v>9</v>
      </c>
      <c r="J6" s="2"/>
      <c r="K6" s="12" t="s">
        <v>10</v>
      </c>
      <c r="L6" s="2"/>
    </row>
    <row r="7" spans="1:27" ht="36" customHeight="1">
      <c r="A7" s="13"/>
      <c r="B7" s="14"/>
      <c r="C7" s="15" t="s">
        <v>11</v>
      </c>
      <c r="D7" s="15" t="s">
        <v>12</v>
      </c>
      <c r="E7" s="16" t="s">
        <v>13</v>
      </c>
      <c r="F7" s="17" t="s">
        <v>14</v>
      </c>
      <c r="G7" s="14"/>
      <c r="I7" s="2"/>
      <c r="J7" s="2"/>
      <c r="K7" s="2"/>
      <c r="L7" s="2"/>
    </row>
    <row r="8" spans="1:27" ht="12.75" customHeight="1">
      <c r="A8" s="18">
        <v>1</v>
      </c>
      <c r="B8" s="17">
        <v>2</v>
      </c>
      <c r="C8" s="19">
        <v>3</v>
      </c>
      <c r="D8" s="20">
        <v>4</v>
      </c>
      <c r="E8" s="18">
        <v>5</v>
      </c>
      <c r="F8" s="17">
        <v>6</v>
      </c>
      <c r="G8" s="21">
        <v>7</v>
      </c>
      <c r="I8" s="22" t="s">
        <v>15</v>
      </c>
      <c r="J8" s="23" t="s">
        <v>16</v>
      </c>
      <c r="K8" s="22" t="s">
        <v>15</v>
      </c>
      <c r="L8" s="24" t="s">
        <v>17</v>
      </c>
      <c r="X8" s="25" t="str">
        <f>TRIM(RIGHT(SUBSTITUTE(A4," ",REPT(" ",100)),100))</f>
        <v>JANGGELAN/CINCAU</v>
      </c>
    </row>
    <row r="9" spans="1:27" ht="12.75" customHeight="1">
      <c r="A9" s="26">
        <v>1</v>
      </c>
      <c r="B9" s="27" t="s">
        <v>18</v>
      </c>
      <c r="C9" s="28">
        <v>0</v>
      </c>
      <c r="D9" s="28">
        <v>0</v>
      </c>
      <c r="E9" s="28">
        <v>0</v>
      </c>
      <c r="F9" s="29">
        <f t="shared" ref="F9:F40" si="0">IFERROR((E9/D9)*1000,0)</f>
        <v>0</v>
      </c>
      <c r="G9" s="28">
        <v>0</v>
      </c>
      <c r="I9" s="27" t="str">
        <f ca="1">IFERROR(__xludf.DUMMYFUNCTION("QUERY($B$9:$E$40,""select B where C&lt;&gt;0 Order By C desc"")"),"Kab. Wonogiri")</f>
        <v>Kab. Wonogiri</v>
      </c>
      <c r="J9" s="30">
        <f ca="1">IFERROR(__xludf.DUMMYFUNCTION("QUERY(B9:E40,""select C where C&lt;&gt;0 Order By C desc"")"),424)</f>
        <v>424</v>
      </c>
      <c r="K9" s="27" t="str">
        <f ca="1">IFERROR(__xludf.DUMMYFUNCTION("QUERY($B$9:$E$40,""select B where E&lt;&gt;0 Order By E desc"")"),"Kab. Wonogiri")</f>
        <v>Kab. Wonogiri</v>
      </c>
      <c r="L9" s="30">
        <f ca="1">IFERROR(__xludf.DUMMYFUNCTION("QUERY($B$9:$E$40,""select E where E&lt;&gt;0 Order By E desc"")"),840)</f>
        <v>840</v>
      </c>
      <c r="X9" s="31" t="str">
        <f t="shared" ref="X9:X40" si="1">IF(ISNUMBER(SEARCH("Kab. ",B9)),RIGHT(B9,LEN(B9)-FIND(" ",B9)),B9)</f>
        <v>Cilacap</v>
      </c>
    </row>
    <row r="10" spans="1:27" ht="12.75" customHeight="1">
      <c r="A10" s="32">
        <v>2</v>
      </c>
      <c r="B10" s="33" t="s">
        <v>19</v>
      </c>
      <c r="C10" s="34">
        <v>0</v>
      </c>
      <c r="D10" s="34">
        <v>0</v>
      </c>
      <c r="E10" s="34">
        <v>0</v>
      </c>
      <c r="F10" s="35">
        <f t="shared" si="0"/>
        <v>0</v>
      </c>
      <c r="G10" s="34">
        <v>0</v>
      </c>
      <c r="I10" s="33" t="str">
        <f ca="1">IFERROR(__xludf.DUMMYFUNCTION("""COMPUTED_VALUE"""),"Kab. Purbalingga")</f>
        <v>Kab. Purbalingga</v>
      </c>
      <c r="J10" s="28">
        <f ca="1">IFERROR(__xludf.DUMMYFUNCTION("""COMPUTED_VALUE"""),5)</f>
        <v>5</v>
      </c>
      <c r="K10" s="33" t="str">
        <f ca="1">IFERROR(__xludf.DUMMYFUNCTION("""COMPUTED_VALUE"""),"Kab. Purbalingga")</f>
        <v>Kab. Purbalingga</v>
      </c>
      <c r="L10" s="28">
        <f ca="1">IFERROR(__xludf.DUMMYFUNCTION("""COMPUTED_VALUE"""),17.5)</f>
        <v>17.5</v>
      </c>
      <c r="X10" s="31" t="str">
        <f t="shared" si="1"/>
        <v>Banyumas</v>
      </c>
    </row>
    <row r="11" spans="1:27" ht="12.75" customHeight="1">
      <c r="A11" s="32">
        <v>3</v>
      </c>
      <c r="B11" s="33" t="s">
        <v>20</v>
      </c>
      <c r="C11" s="34">
        <v>5</v>
      </c>
      <c r="D11" s="34">
        <v>5</v>
      </c>
      <c r="E11" s="34">
        <v>17.5</v>
      </c>
      <c r="F11" s="35">
        <f t="shared" si="0"/>
        <v>3500</v>
      </c>
      <c r="G11" s="34">
        <v>12</v>
      </c>
      <c r="I11" s="33"/>
      <c r="J11" s="28"/>
      <c r="K11" s="33"/>
      <c r="L11" s="28"/>
      <c r="X11" s="31" t="str">
        <f t="shared" si="1"/>
        <v>Purbalingga</v>
      </c>
    </row>
    <row r="12" spans="1:27" ht="12.75" customHeight="1">
      <c r="A12" s="32">
        <v>4</v>
      </c>
      <c r="B12" s="33" t="s">
        <v>21</v>
      </c>
      <c r="C12" s="34">
        <v>0</v>
      </c>
      <c r="D12" s="34">
        <v>0</v>
      </c>
      <c r="E12" s="34">
        <v>0</v>
      </c>
      <c r="F12" s="35">
        <f t="shared" si="0"/>
        <v>0</v>
      </c>
      <c r="G12" s="34">
        <v>0</v>
      </c>
      <c r="I12" s="33"/>
      <c r="J12" s="28"/>
      <c r="K12" s="33"/>
      <c r="L12" s="28"/>
      <c r="X12" s="31" t="str">
        <f t="shared" si="1"/>
        <v>Banjarnegara</v>
      </c>
    </row>
    <row r="13" spans="1:27" ht="12.75" customHeight="1">
      <c r="A13" s="32">
        <v>5</v>
      </c>
      <c r="B13" s="33" t="s">
        <v>22</v>
      </c>
      <c r="C13" s="34">
        <v>0</v>
      </c>
      <c r="D13" s="34">
        <v>0</v>
      </c>
      <c r="E13" s="34">
        <v>0</v>
      </c>
      <c r="F13" s="35">
        <f t="shared" si="0"/>
        <v>0</v>
      </c>
      <c r="G13" s="34">
        <v>0</v>
      </c>
      <c r="I13" s="33"/>
      <c r="J13" s="28"/>
      <c r="K13" s="33"/>
      <c r="L13" s="28"/>
      <c r="X13" s="31" t="str">
        <f t="shared" si="1"/>
        <v>Kebumen</v>
      </c>
    </row>
    <row r="14" spans="1:27" ht="12.75" customHeight="1">
      <c r="A14" s="32">
        <v>6</v>
      </c>
      <c r="B14" s="33" t="s">
        <v>23</v>
      </c>
      <c r="C14" s="34">
        <v>0</v>
      </c>
      <c r="D14" s="34">
        <v>0</v>
      </c>
      <c r="E14" s="34">
        <v>0</v>
      </c>
      <c r="F14" s="35">
        <f t="shared" si="0"/>
        <v>0</v>
      </c>
      <c r="G14" s="34">
        <v>0</v>
      </c>
      <c r="I14" s="33"/>
      <c r="J14" s="28"/>
      <c r="K14" s="33"/>
      <c r="L14" s="28"/>
      <c r="X14" s="31" t="str">
        <f t="shared" si="1"/>
        <v>Purworejo</v>
      </c>
    </row>
    <row r="15" spans="1:27" ht="12.75" customHeight="1">
      <c r="A15" s="32">
        <v>7</v>
      </c>
      <c r="B15" s="33" t="s">
        <v>24</v>
      </c>
      <c r="C15" s="34">
        <v>0</v>
      </c>
      <c r="D15" s="34">
        <v>0</v>
      </c>
      <c r="E15" s="34">
        <v>0</v>
      </c>
      <c r="F15" s="35">
        <f t="shared" si="0"/>
        <v>0</v>
      </c>
      <c r="G15" s="34">
        <v>0</v>
      </c>
      <c r="I15" s="33"/>
      <c r="J15" s="28"/>
      <c r="K15" s="33"/>
      <c r="L15" s="28"/>
      <c r="X15" s="31" t="str">
        <f t="shared" si="1"/>
        <v>Wonosobo</v>
      </c>
    </row>
    <row r="16" spans="1:27" ht="12.75" customHeight="1">
      <c r="A16" s="32">
        <v>8</v>
      </c>
      <c r="B16" s="33" t="s">
        <v>25</v>
      </c>
      <c r="C16" s="34">
        <v>0</v>
      </c>
      <c r="D16" s="34">
        <v>0</v>
      </c>
      <c r="E16" s="34">
        <v>0</v>
      </c>
      <c r="F16" s="35">
        <f t="shared" si="0"/>
        <v>0</v>
      </c>
      <c r="G16" s="34">
        <v>0</v>
      </c>
      <c r="I16" s="33"/>
      <c r="J16" s="28"/>
      <c r="K16" s="33"/>
      <c r="L16" s="28"/>
      <c r="X16" s="31" t="str">
        <f t="shared" si="1"/>
        <v>Magelang</v>
      </c>
    </row>
    <row r="17" spans="1:24" ht="12.75" customHeight="1">
      <c r="A17" s="32">
        <v>9</v>
      </c>
      <c r="B17" s="33" t="s">
        <v>26</v>
      </c>
      <c r="C17" s="34">
        <v>0</v>
      </c>
      <c r="D17" s="34">
        <v>0</v>
      </c>
      <c r="E17" s="34">
        <v>0</v>
      </c>
      <c r="F17" s="35">
        <f t="shared" si="0"/>
        <v>0</v>
      </c>
      <c r="G17" s="34">
        <v>0</v>
      </c>
      <c r="I17" s="33"/>
      <c r="J17" s="28"/>
      <c r="K17" s="33"/>
      <c r="L17" s="28"/>
      <c r="X17" s="31" t="str">
        <f t="shared" si="1"/>
        <v>Boyolali</v>
      </c>
    </row>
    <row r="18" spans="1:24" ht="12.75" customHeight="1">
      <c r="A18" s="32">
        <v>10</v>
      </c>
      <c r="B18" s="33" t="s">
        <v>27</v>
      </c>
      <c r="C18" s="34">
        <v>0</v>
      </c>
      <c r="D18" s="34">
        <v>0</v>
      </c>
      <c r="E18" s="34">
        <v>0</v>
      </c>
      <c r="F18" s="35">
        <f t="shared" si="0"/>
        <v>0</v>
      </c>
      <c r="G18" s="34">
        <v>0</v>
      </c>
      <c r="I18" s="33"/>
      <c r="J18" s="28"/>
      <c r="K18" s="33"/>
      <c r="L18" s="28"/>
      <c r="X18" s="31" t="str">
        <f t="shared" si="1"/>
        <v>Klaten</v>
      </c>
    </row>
    <row r="19" spans="1:24" ht="12.75" customHeight="1">
      <c r="A19" s="32">
        <v>11</v>
      </c>
      <c r="B19" s="33" t="s">
        <v>28</v>
      </c>
      <c r="C19" s="34">
        <v>0</v>
      </c>
      <c r="D19" s="34">
        <v>0</v>
      </c>
      <c r="E19" s="34">
        <v>0</v>
      </c>
      <c r="F19" s="35">
        <f t="shared" si="0"/>
        <v>0</v>
      </c>
      <c r="G19" s="34">
        <v>0</v>
      </c>
      <c r="I19" s="33"/>
      <c r="J19" s="28"/>
      <c r="K19" s="33"/>
      <c r="L19" s="28"/>
      <c r="X19" s="31" t="str">
        <f t="shared" si="1"/>
        <v>Sukoharjo</v>
      </c>
    </row>
    <row r="20" spans="1:24" ht="12.75" customHeight="1">
      <c r="A20" s="36">
        <v>12</v>
      </c>
      <c r="B20" s="33" t="s">
        <v>29</v>
      </c>
      <c r="C20" s="34">
        <v>424</v>
      </c>
      <c r="D20" s="34">
        <v>424</v>
      </c>
      <c r="E20" s="34">
        <v>840</v>
      </c>
      <c r="F20" s="35">
        <f t="shared" si="0"/>
        <v>1981.132075471698</v>
      </c>
      <c r="G20" s="34">
        <v>702</v>
      </c>
      <c r="I20" s="33"/>
      <c r="J20" s="28"/>
      <c r="K20" s="33"/>
      <c r="L20" s="28"/>
      <c r="X20" s="31" t="str">
        <f t="shared" si="1"/>
        <v>Wonogiri</v>
      </c>
    </row>
    <row r="21" spans="1:24" ht="12.75" customHeight="1">
      <c r="A21" s="32">
        <v>13</v>
      </c>
      <c r="B21" s="33" t="s">
        <v>30</v>
      </c>
      <c r="C21" s="34">
        <v>0</v>
      </c>
      <c r="D21" s="34">
        <v>0</v>
      </c>
      <c r="E21" s="34">
        <v>0</v>
      </c>
      <c r="F21" s="35">
        <f t="shared" si="0"/>
        <v>0</v>
      </c>
      <c r="G21" s="34">
        <v>0</v>
      </c>
      <c r="I21" s="33"/>
      <c r="J21" s="28"/>
      <c r="K21" s="33"/>
      <c r="L21" s="28"/>
      <c r="X21" s="31" t="str">
        <f t="shared" si="1"/>
        <v>Karanganyar</v>
      </c>
    </row>
    <row r="22" spans="1:24" ht="12.75" customHeight="1">
      <c r="A22" s="32">
        <v>14</v>
      </c>
      <c r="B22" s="33" t="s">
        <v>31</v>
      </c>
      <c r="C22" s="34">
        <v>0</v>
      </c>
      <c r="D22" s="34">
        <v>0</v>
      </c>
      <c r="E22" s="34">
        <v>0</v>
      </c>
      <c r="F22" s="35">
        <f t="shared" si="0"/>
        <v>0</v>
      </c>
      <c r="G22" s="34">
        <v>0</v>
      </c>
      <c r="I22" s="33"/>
      <c r="J22" s="28"/>
      <c r="K22" s="33"/>
      <c r="L22" s="28"/>
      <c r="X22" s="31" t="str">
        <f t="shared" si="1"/>
        <v>Sragen</v>
      </c>
    </row>
    <row r="23" spans="1:24" ht="12.75" customHeight="1">
      <c r="A23" s="32">
        <v>15</v>
      </c>
      <c r="B23" s="33" t="s">
        <v>32</v>
      </c>
      <c r="C23" s="34">
        <v>0</v>
      </c>
      <c r="D23" s="34">
        <v>0</v>
      </c>
      <c r="E23" s="34">
        <v>0</v>
      </c>
      <c r="F23" s="35">
        <f t="shared" si="0"/>
        <v>0</v>
      </c>
      <c r="G23" s="34">
        <v>0</v>
      </c>
      <c r="I23" s="33"/>
      <c r="J23" s="28"/>
      <c r="K23" s="33"/>
      <c r="L23" s="28"/>
      <c r="X23" s="31" t="str">
        <f t="shared" si="1"/>
        <v>Grobogan</v>
      </c>
    </row>
    <row r="24" spans="1:24" ht="12.75" customHeight="1">
      <c r="A24" s="32">
        <v>16</v>
      </c>
      <c r="B24" s="33" t="s">
        <v>33</v>
      </c>
      <c r="C24" s="34">
        <v>0</v>
      </c>
      <c r="D24" s="34">
        <v>0</v>
      </c>
      <c r="E24" s="34">
        <v>0</v>
      </c>
      <c r="F24" s="35">
        <f t="shared" si="0"/>
        <v>0</v>
      </c>
      <c r="G24" s="34">
        <v>0</v>
      </c>
      <c r="I24" s="33"/>
      <c r="J24" s="28"/>
      <c r="K24" s="33"/>
      <c r="L24" s="28"/>
      <c r="X24" s="31" t="str">
        <f t="shared" si="1"/>
        <v>Blora</v>
      </c>
    </row>
    <row r="25" spans="1:24" ht="12.75" customHeight="1">
      <c r="A25" s="32">
        <v>17</v>
      </c>
      <c r="B25" s="33" t="s">
        <v>34</v>
      </c>
      <c r="C25" s="34">
        <v>0</v>
      </c>
      <c r="D25" s="34">
        <v>0</v>
      </c>
      <c r="E25" s="34">
        <v>0</v>
      </c>
      <c r="F25" s="35">
        <f t="shared" si="0"/>
        <v>0</v>
      </c>
      <c r="G25" s="34">
        <v>0</v>
      </c>
      <c r="I25" s="33"/>
      <c r="J25" s="28"/>
      <c r="K25" s="33"/>
      <c r="L25" s="28"/>
      <c r="X25" s="31" t="str">
        <f t="shared" si="1"/>
        <v>Rembang</v>
      </c>
    </row>
    <row r="26" spans="1:24" ht="12.75" customHeight="1">
      <c r="A26" s="32">
        <v>18</v>
      </c>
      <c r="B26" s="33" t="s">
        <v>35</v>
      </c>
      <c r="C26" s="34">
        <v>0</v>
      </c>
      <c r="D26" s="34">
        <v>0</v>
      </c>
      <c r="E26" s="34">
        <v>0</v>
      </c>
      <c r="F26" s="35">
        <f t="shared" si="0"/>
        <v>0</v>
      </c>
      <c r="G26" s="34">
        <v>0</v>
      </c>
      <c r="I26" s="33"/>
      <c r="J26" s="28"/>
      <c r="K26" s="33"/>
      <c r="L26" s="28"/>
      <c r="X26" s="31" t="str">
        <f t="shared" si="1"/>
        <v>Pati</v>
      </c>
    </row>
    <row r="27" spans="1:24" ht="12.75" customHeight="1">
      <c r="A27" s="32">
        <v>19</v>
      </c>
      <c r="B27" s="33" t="s">
        <v>36</v>
      </c>
      <c r="C27" s="34">
        <v>0</v>
      </c>
      <c r="D27" s="34">
        <v>0</v>
      </c>
      <c r="E27" s="34">
        <v>0</v>
      </c>
      <c r="F27" s="35">
        <f t="shared" si="0"/>
        <v>0</v>
      </c>
      <c r="G27" s="34">
        <v>0</v>
      </c>
      <c r="I27" s="33"/>
      <c r="J27" s="28"/>
      <c r="K27" s="33"/>
      <c r="L27" s="28"/>
      <c r="X27" s="31" t="str">
        <f t="shared" si="1"/>
        <v>Kudus</v>
      </c>
    </row>
    <row r="28" spans="1:24" ht="12.75" customHeight="1">
      <c r="A28" s="32">
        <v>20</v>
      </c>
      <c r="B28" s="33" t="s">
        <v>37</v>
      </c>
      <c r="C28" s="34">
        <v>0</v>
      </c>
      <c r="D28" s="34">
        <v>0</v>
      </c>
      <c r="E28" s="34">
        <v>0</v>
      </c>
      <c r="F28" s="35">
        <f t="shared" si="0"/>
        <v>0</v>
      </c>
      <c r="G28" s="34">
        <v>0</v>
      </c>
      <c r="I28" s="33"/>
      <c r="J28" s="28"/>
      <c r="K28" s="33"/>
      <c r="L28" s="28"/>
      <c r="X28" s="31" t="str">
        <f t="shared" si="1"/>
        <v>Jepara</v>
      </c>
    </row>
    <row r="29" spans="1:24" ht="12.75" customHeight="1">
      <c r="A29" s="32">
        <v>21</v>
      </c>
      <c r="B29" s="33" t="s">
        <v>38</v>
      </c>
      <c r="C29" s="34">
        <v>0</v>
      </c>
      <c r="D29" s="34">
        <v>0</v>
      </c>
      <c r="E29" s="34">
        <v>0</v>
      </c>
      <c r="F29" s="35">
        <f t="shared" si="0"/>
        <v>0</v>
      </c>
      <c r="G29" s="34">
        <v>0</v>
      </c>
      <c r="I29" s="33"/>
      <c r="J29" s="28"/>
      <c r="K29" s="33"/>
      <c r="L29" s="28"/>
      <c r="X29" s="31" t="str">
        <f t="shared" si="1"/>
        <v>Demak</v>
      </c>
    </row>
    <row r="30" spans="1:24" ht="12.75" customHeight="1">
      <c r="A30" s="32">
        <v>22</v>
      </c>
      <c r="B30" s="33" t="s">
        <v>39</v>
      </c>
      <c r="C30" s="34">
        <v>0</v>
      </c>
      <c r="D30" s="34">
        <v>0</v>
      </c>
      <c r="E30" s="34">
        <v>0</v>
      </c>
      <c r="F30" s="35">
        <f t="shared" si="0"/>
        <v>0</v>
      </c>
      <c r="G30" s="34">
        <v>0</v>
      </c>
      <c r="I30" s="33"/>
      <c r="J30" s="28"/>
      <c r="K30" s="33"/>
      <c r="L30" s="28"/>
      <c r="X30" s="31" t="str">
        <f t="shared" si="1"/>
        <v>Semarang</v>
      </c>
    </row>
    <row r="31" spans="1:24" ht="12.75" customHeight="1">
      <c r="A31" s="32">
        <v>23</v>
      </c>
      <c r="B31" s="33" t="s">
        <v>40</v>
      </c>
      <c r="C31" s="34">
        <v>0</v>
      </c>
      <c r="D31" s="34">
        <v>0</v>
      </c>
      <c r="E31" s="34">
        <v>0</v>
      </c>
      <c r="F31" s="35">
        <f t="shared" si="0"/>
        <v>0</v>
      </c>
      <c r="G31" s="34">
        <v>0</v>
      </c>
      <c r="I31" s="33"/>
      <c r="J31" s="28"/>
      <c r="K31" s="33"/>
      <c r="L31" s="28"/>
      <c r="X31" s="31" t="str">
        <f t="shared" si="1"/>
        <v>Temanggung</v>
      </c>
    </row>
    <row r="32" spans="1:24" ht="12.75" customHeight="1">
      <c r="A32" s="32">
        <v>24</v>
      </c>
      <c r="B32" s="33" t="s">
        <v>41</v>
      </c>
      <c r="C32" s="34">
        <v>0</v>
      </c>
      <c r="D32" s="34">
        <v>0</v>
      </c>
      <c r="E32" s="34">
        <v>0</v>
      </c>
      <c r="F32" s="35">
        <f t="shared" si="0"/>
        <v>0</v>
      </c>
      <c r="G32" s="34">
        <v>0</v>
      </c>
      <c r="I32" s="33"/>
      <c r="J32" s="28"/>
      <c r="K32" s="33"/>
      <c r="L32" s="28"/>
      <c r="X32" s="31" t="str">
        <f t="shared" si="1"/>
        <v>Kendal</v>
      </c>
    </row>
    <row r="33" spans="1:24" ht="12.75" customHeight="1">
      <c r="A33" s="32">
        <v>25</v>
      </c>
      <c r="B33" s="33" t="s">
        <v>42</v>
      </c>
      <c r="C33" s="34">
        <v>0</v>
      </c>
      <c r="D33" s="34">
        <v>0</v>
      </c>
      <c r="E33" s="34">
        <v>0</v>
      </c>
      <c r="F33" s="35">
        <f t="shared" si="0"/>
        <v>0</v>
      </c>
      <c r="G33" s="34">
        <v>0</v>
      </c>
      <c r="I33" s="33"/>
      <c r="J33" s="28"/>
      <c r="K33" s="33"/>
      <c r="L33" s="28"/>
      <c r="X33" s="31" t="str">
        <f t="shared" si="1"/>
        <v>Batang</v>
      </c>
    </row>
    <row r="34" spans="1:24" ht="12.75" customHeight="1">
      <c r="A34" s="32">
        <v>26</v>
      </c>
      <c r="B34" s="33" t="s">
        <v>43</v>
      </c>
      <c r="C34" s="34">
        <v>0</v>
      </c>
      <c r="D34" s="34">
        <v>0</v>
      </c>
      <c r="E34" s="34">
        <v>0</v>
      </c>
      <c r="F34" s="35">
        <f t="shared" si="0"/>
        <v>0</v>
      </c>
      <c r="G34" s="34">
        <v>0</v>
      </c>
      <c r="I34" s="33"/>
      <c r="J34" s="28"/>
      <c r="K34" s="33"/>
      <c r="L34" s="28"/>
      <c r="X34" s="31" t="str">
        <f t="shared" si="1"/>
        <v>Pekalongan</v>
      </c>
    </row>
    <row r="35" spans="1:24" ht="12.75" customHeight="1">
      <c r="A35" s="32">
        <v>27</v>
      </c>
      <c r="B35" s="33" t="s">
        <v>44</v>
      </c>
      <c r="C35" s="34">
        <v>0</v>
      </c>
      <c r="D35" s="34">
        <v>0</v>
      </c>
      <c r="E35" s="34">
        <v>0</v>
      </c>
      <c r="F35" s="35">
        <f t="shared" si="0"/>
        <v>0</v>
      </c>
      <c r="G35" s="34">
        <v>0</v>
      </c>
      <c r="I35" s="33"/>
      <c r="J35" s="28"/>
      <c r="K35" s="33"/>
      <c r="L35" s="28"/>
      <c r="X35" s="31" t="str">
        <f t="shared" si="1"/>
        <v>Pemalang</v>
      </c>
    </row>
    <row r="36" spans="1:24" ht="12.75" customHeight="1">
      <c r="A36" s="32">
        <v>28</v>
      </c>
      <c r="B36" s="33" t="s">
        <v>45</v>
      </c>
      <c r="C36" s="34">
        <v>0</v>
      </c>
      <c r="D36" s="34">
        <v>0</v>
      </c>
      <c r="E36" s="34">
        <v>0</v>
      </c>
      <c r="F36" s="35">
        <f t="shared" si="0"/>
        <v>0</v>
      </c>
      <c r="G36" s="34">
        <v>0</v>
      </c>
      <c r="I36" s="33"/>
      <c r="J36" s="28"/>
      <c r="K36" s="33"/>
      <c r="L36" s="28"/>
      <c r="X36" s="31" t="str">
        <f t="shared" si="1"/>
        <v>Tegal</v>
      </c>
    </row>
    <row r="37" spans="1:24" ht="12.75" customHeight="1">
      <c r="A37" s="32">
        <v>29</v>
      </c>
      <c r="B37" s="33" t="s">
        <v>46</v>
      </c>
      <c r="C37" s="34">
        <v>0</v>
      </c>
      <c r="D37" s="34">
        <v>0</v>
      </c>
      <c r="E37" s="34">
        <v>0</v>
      </c>
      <c r="F37" s="35">
        <f t="shared" si="0"/>
        <v>0</v>
      </c>
      <c r="G37" s="34">
        <v>0</v>
      </c>
      <c r="I37" s="33"/>
      <c r="J37" s="28"/>
      <c r="K37" s="33"/>
      <c r="L37" s="28"/>
      <c r="X37" s="31" t="str">
        <f t="shared" si="1"/>
        <v>Brebes</v>
      </c>
    </row>
    <row r="38" spans="1:24" ht="12.75" customHeight="1">
      <c r="A38" s="32">
        <v>30</v>
      </c>
      <c r="B38" s="33" t="s">
        <v>47</v>
      </c>
      <c r="C38" s="34">
        <v>0</v>
      </c>
      <c r="D38" s="34">
        <v>0</v>
      </c>
      <c r="E38" s="34">
        <v>0</v>
      </c>
      <c r="F38" s="35">
        <f t="shared" si="0"/>
        <v>0</v>
      </c>
      <c r="G38" s="34">
        <v>0</v>
      </c>
      <c r="I38" s="33"/>
      <c r="J38" s="28"/>
      <c r="K38" s="33"/>
      <c r="L38" s="28"/>
      <c r="X38" s="31" t="str">
        <f t="shared" si="1"/>
        <v>Kota Surakarta</v>
      </c>
    </row>
    <row r="39" spans="1:24" ht="12.75" customHeight="1">
      <c r="A39" s="32">
        <v>31</v>
      </c>
      <c r="B39" s="33" t="s">
        <v>48</v>
      </c>
      <c r="C39" s="34">
        <v>0</v>
      </c>
      <c r="D39" s="34">
        <v>0</v>
      </c>
      <c r="E39" s="34">
        <v>0</v>
      </c>
      <c r="F39" s="35">
        <f t="shared" si="0"/>
        <v>0</v>
      </c>
      <c r="G39" s="34">
        <v>0</v>
      </c>
      <c r="I39" s="33"/>
      <c r="J39" s="28"/>
      <c r="K39" s="33"/>
      <c r="L39" s="28"/>
      <c r="X39" s="31" t="str">
        <f t="shared" si="1"/>
        <v>Kota Salatiga</v>
      </c>
    </row>
    <row r="40" spans="1:24" ht="12.75" customHeight="1">
      <c r="A40" s="37">
        <v>32</v>
      </c>
      <c r="B40" s="38" t="s">
        <v>49</v>
      </c>
      <c r="C40" s="39">
        <v>0</v>
      </c>
      <c r="D40" s="39">
        <v>0</v>
      </c>
      <c r="E40" s="39">
        <v>0</v>
      </c>
      <c r="F40" s="35">
        <f t="shared" si="0"/>
        <v>0</v>
      </c>
      <c r="G40" s="39">
        <v>0</v>
      </c>
      <c r="I40" s="38"/>
      <c r="J40" s="28"/>
      <c r="K40" s="38"/>
      <c r="L40" s="28"/>
      <c r="X40" s="31" t="str">
        <f t="shared" si="1"/>
        <v>Kota Semarang</v>
      </c>
    </row>
    <row r="41" spans="1:24" ht="12.75" customHeight="1">
      <c r="A41" s="40" t="s">
        <v>50</v>
      </c>
      <c r="B41" s="9"/>
      <c r="C41" s="41">
        <f t="shared" ref="C41:E41" si="2">SUM(C$9:C$40)</f>
        <v>429</v>
      </c>
      <c r="D41" s="42">
        <f t="shared" si="2"/>
        <v>429</v>
      </c>
      <c r="E41" s="42">
        <f t="shared" si="2"/>
        <v>857.5</v>
      </c>
      <c r="F41" s="43">
        <f>E41*1000/D41</f>
        <v>1998.8344988344988</v>
      </c>
      <c r="G41" s="44">
        <f>SUM($G9:$G40)</f>
        <v>714</v>
      </c>
    </row>
    <row r="42" spans="1:24" ht="12.75" customHeight="1">
      <c r="A42" s="40" t="s">
        <v>51</v>
      </c>
      <c r="B42" s="9"/>
      <c r="C42" s="41">
        <v>731</v>
      </c>
      <c r="D42" s="42">
        <v>726</v>
      </c>
      <c r="E42" s="42">
        <v>1476.07</v>
      </c>
      <c r="F42" s="45">
        <v>2033.1542699724519</v>
      </c>
      <c r="G42" s="44">
        <v>838</v>
      </c>
    </row>
    <row r="43" spans="1:24" ht="12.75" customHeight="1">
      <c r="A43" s="40" t="s">
        <v>52</v>
      </c>
      <c r="B43" s="9"/>
      <c r="C43" s="41">
        <v>727.5</v>
      </c>
      <c r="D43" s="42">
        <v>727.5</v>
      </c>
      <c r="E43" s="42">
        <v>1476.1</v>
      </c>
      <c r="F43" s="45">
        <v>2029.0034364261169</v>
      </c>
      <c r="G43" s="44">
        <v>827</v>
      </c>
    </row>
    <row r="44" spans="1:24" ht="12.75" customHeight="1">
      <c r="A44" s="40" t="s">
        <v>53</v>
      </c>
      <c r="B44" s="9"/>
      <c r="C44" s="41">
        <v>727.5</v>
      </c>
      <c r="D44" s="42">
        <v>727.5</v>
      </c>
      <c r="E44" s="42">
        <v>1474.6399999999999</v>
      </c>
      <c r="F44" s="45">
        <v>2026.9965635738829</v>
      </c>
      <c r="G44" s="44">
        <v>827</v>
      </c>
    </row>
    <row r="45" spans="1:24" ht="12.75" customHeight="1">
      <c r="A45" s="40" t="s">
        <v>54</v>
      </c>
      <c r="B45" s="9"/>
      <c r="C45" s="41">
        <v>1355</v>
      </c>
      <c r="D45" s="42">
        <v>1355</v>
      </c>
      <c r="E45" s="42">
        <v>2897.79</v>
      </c>
      <c r="F45" s="45">
        <v>2138.590405904059</v>
      </c>
      <c r="G45" s="44">
        <v>818</v>
      </c>
    </row>
    <row r="46" spans="1:24" ht="12.75" customHeight="1">
      <c r="A46" s="40" t="s">
        <v>55</v>
      </c>
      <c r="B46" s="9"/>
      <c r="C46" s="41">
        <v>1355</v>
      </c>
      <c r="D46" s="42">
        <v>1355</v>
      </c>
      <c r="E46" s="42">
        <v>2856.7</v>
      </c>
      <c r="F46" s="45">
        <v>2108.2656826568264</v>
      </c>
      <c r="G46" s="44">
        <v>818</v>
      </c>
    </row>
    <row r="47" spans="1:24" ht="12.75" hidden="1" customHeight="1">
      <c r="A47" s="40" t="s">
        <v>56</v>
      </c>
      <c r="B47" s="9"/>
      <c r="C47" s="41">
        <v>1355</v>
      </c>
      <c r="D47" s="42">
        <v>1355</v>
      </c>
      <c r="E47" s="42">
        <v>2855.34</v>
      </c>
      <c r="F47" s="45">
        <v>2107.2619926199263</v>
      </c>
      <c r="G47" s="46">
        <v>1636</v>
      </c>
    </row>
    <row r="48" spans="1:24" ht="12.75" hidden="1" customHeight="1">
      <c r="A48" s="40" t="s">
        <v>57</v>
      </c>
      <c r="B48" s="47"/>
      <c r="C48" s="48">
        <v>1355</v>
      </c>
      <c r="D48" s="41">
        <v>1355</v>
      </c>
      <c r="E48" s="42">
        <v>2944.3829999999998</v>
      </c>
      <c r="F48" s="45">
        <v>2172.9763837638375</v>
      </c>
      <c r="G48" s="46">
        <v>818</v>
      </c>
    </row>
    <row r="49" spans="1:15" ht="12.75" hidden="1" customHeight="1">
      <c r="A49" s="40" t="s">
        <v>58</v>
      </c>
      <c r="B49" s="9"/>
      <c r="C49" s="41">
        <v>1348</v>
      </c>
      <c r="D49" s="42">
        <v>1348</v>
      </c>
      <c r="E49" s="42">
        <v>5523</v>
      </c>
      <c r="F49" s="45">
        <v>4097.1810089020773</v>
      </c>
      <c r="G49" s="46">
        <v>852</v>
      </c>
    </row>
    <row r="50" spans="1:15" ht="12.75" hidden="1" customHeight="1">
      <c r="A50" s="40" t="s">
        <v>59</v>
      </c>
      <c r="B50" s="9"/>
      <c r="C50" s="41">
        <v>1348</v>
      </c>
      <c r="D50" s="42">
        <v>1348</v>
      </c>
      <c r="E50" s="42">
        <v>5055</v>
      </c>
      <c r="F50" s="45">
        <v>3750</v>
      </c>
      <c r="G50" s="46">
        <v>852</v>
      </c>
    </row>
    <row r="51" spans="1:15" ht="12.75" hidden="1" customHeight="1">
      <c r="A51" s="40" t="s">
        <v>60</v>
      </c>
      <c r="B51" s="9"/>
      <c r="C51" s="41">
        <v>1348</v>
      </c>
      <c r="D51" s="42">
        <v>1348</v>
      </c>
      <c r="E51" s="42">
        <v>5523</v>
      </c>
      <c r="F51" s="45">
        <v>4097.1810089020773</v>
      </c>
      <c r="G51" s="46">
        <v>852</v>
      </c>
      <c r="I51" s="49"/>
    </row>
    <row r="52" spans="1:15" ht="12.75" hidden="1" customHeight="1">
      <c r="A52" s="40" t="s">
        <v>61</v>
      </c>
      <c r="B52" s="9"/>
      <c r="C52" s="41">
        <v>1348</v>
      </c>
      <c r="D52" s="42">
        <v>1348</v>
      </c>
      <c r="E52" s="42">
        <v>5523</v>
      </c>
      <c r="F52" s="45">
        <v>4097</v>
      </c>
      <c r="G52" s="46">
        <v>852</v>
      </c>
    </row>
    <row r="53" spans="1:15" ht="12.75" hidden="1" customHeight="1">
      <c r="A53" s="40" t="s">
        <v>62</v>
      </c>
      <c r="B53" s="9"/>
      <c r="C53" s="41">
        <v>1348</v>
      </c>
      <c r="D53" s="42">
        <v>1348</v>
      </c>
      <c r="E53" s="42">
        <v>5331</v>
      </c>
      <c r="F53" s="45">
        <v>3954.747774480712</v>
      </c>
      <c r="G53" s="46">
        <v>852</v>
      </c>
    </row>
    <row r="54" spans="1:15" ht="12.75" hidden="1" customHeight="1">
      <c r="A54" s="40" t="s">
        <v>63</v>
      </c>
      <c r="B54" s="9"/>
      <c r="C54" s="50">
        <v>1348</v>
      </c>
      <c r="D54" s="48">
        <v>1348</v>
      </c>
      <c r="E54" s="48">
        <v>7114</v>
      </c>
      <c r="F54" s="51">
        <v>5277.4480712166169</v>
      </c>
      <c r="G54" s="46">
        <v>852</v>
      </c>
    </row>
    <row r="55" spans="1:15" ht="12.75" hidden="1" customHeight="1">
      <c r="A55" s="40" t="s">
        <v>64</v>
      </c>
      <c r="B55" s="9"/>
      <c r="C55" s="50">
        <v>1348</v>
      </c>
      <c r="D55" s="48">
        <v>1346</v>
      </c>
      <c r="E55" s="48">
        <v>4696</v>
      </c>
      <c r="F55" s="51">
        <v>3489</v>
      </c>
      <c r="G55" s="46">
        <v>852</v>
      </c>
    </row>
    <row r="56" spans="1:15" ht="12.75" hidden="1" customHeight="1">
      <c r="A56" s="40" t="s">
        <v>65</v>
      </c>
      <c r="B56" s="9"/>
      <c r="C56" s="50">
        <v>1348</v>
      </c>
      <c r="D56" s="48">
        <v>1348</v>
      </c>
      <c r="E56" s="48">
        <v>5399</v>
      </c>
      <c r="F56" s="51">
        <v>4005</v>
      </c>
      <c r="G56" s="46">
        <v>852</v>
      </c>
    </row>
    <row r="57" spans="1:15" ht="12.75" hidden="1" customHeight="1">
      <c r="A57" s="40" t="s">
        <v>66</v>
      </c>
      <c r="B57" s="9"/>
      <c r="C57" s="50">
        <v>1348</v>
      </c>
      <c r="D57" s="48">
        <v>1348</v>
      </c>
      <c r="E57" s="48">
        <v>5175.3</v>
      </c>
      <c r="F57" s="51">
        <v>3839</v>
      </c>
      <c r="G57" s="46">
        <v>852</v>
      </c>
    </row>
    <row r="58" spans="1:15" ht="12.75" customHeight="1">
      <c r="A58" s="52"/>
      <c r="B58" s="52" t="s">
        <v>67</v>
      </c>
      <c r="C58" s="52"/>
      <c r="D58" s="52"/>
      <c r="E58" s="53"/>
      <c r="F58" s="52"/>
      <c r="G58" s="6"/>
    </row>
    <row r="59" spans="1:15" ht="12.75" customHeight="1"/>
    <row r="60" spans="1:15" ht="12.75" customHeight="1"/>
    <row r="61" spans="1:15" ht="12.75" customHeight="1"/>
    <row r="62" spans="1:15" ht="12.75" customHeight="1">
      <c r="B62" s="54" t="s">
        <v>68</v>
      </c>
      <c r="C62" s="54" t="s">
        <v>7</v>
      </c>
      <c r="H62" s="55" t="s">
        <v>69</v>
      </c>
      <c r="O62" s="55" t="s">
        <v>70</v>
      </c>
    </row>
    <row r="63" spans="1:15" ht="12.75" customHeight="1">
      <c r="B63" s="54" t="str">
        <f t="array" aca="1" ref="B63" ca="1">RIGHT(INDIRECT("A41"),4)</f>
        <v>2024</v>
      </c>
      <c r="C63" s="56">
        <f t="array" aca="1" ref="C63" ca="1">INDIRECT("E41")</f>
        <v>857.5</v>
      </c>
    </row>
    <row r="64" spans="1:15" ht="12.75" customHeight="1">
      <c r="B64" s="54" t="str">
        <f t="array" aca="1" ref="B64" ca="1">RIGHT(INDIRECT("A42"),4)</f>
        <v>2023</v>
      </c>
      <c r="C64" s="56">
        <f t="array" aca="1" ref="C64" ca="1">INDIRECT("E42")</f>
        <v>1476.07</v>
      </c>
    </row>
    <row r="65" spans="2:3" ht="12.75" customHeight="1">
      <c r="B65" s="54" t="str">
        <f t="array" aca="1" ref="B65" ca="1">RIGHT(INDIRECT("A43"),4)</f>
        <v>2022</v>
      </c>
      <c r="C65" s="56">
        <f t="array" aca="1" ref="C65" ca="1">INDIRECT("E43")</f>
        <v>1476.1</v>
      </c>
    </row>
    <row r="66" spans="2:3" ht="12.75" customHeight="1">
      <c r="B66" s="54" t="str">
        <f t="array" aca="1" ref="B66" ca="1">RIGHT(INDIRECT("A44"),4)</f>
        <v>2021</v>
      </c>
      <c r="C66" s="56">
        <f t="array" aca="1" ref="C66" ca="1">INDIRECT("E44")</f>
        <v>1474.6399999999999</v>
      </c>
    </row>
    <row r="67" spans="2:3" ht="12.75" customHeight="1">
      <c r="B67" s="54" t="str">
        <f t="array" aca="1" ref="B67" ca="1">RIGHT(INDIRECT("A45"),4)</f>
        <v>2020</v>
      </c>
      <c r="C67" s="56">
        <f t="array" aca="1" ref="C67" ca="1">INDIRECT("E45")</f>
        <v>2897.79</v>
      </c>
    </row>
    <row r="68" spans="2:3" ht="12.75" customHeight="1">
      <c r="B68" s="54" t="str">
        <f t="array" aca="1" ref="B68" ca="1">RIGHT(INDIRECT("A46"),4)</f>
        <v>2019</v>
      </c>
      <c r="C68" s="56">
        <f t="array" aca="1" ref="C68" ca="1">INDIRECT("E46")</f>
        <v>2856.7</v>
      </c>
    </row>
    <row r="69" spans="2:3" ht="12.75" customHeight="1">
      <c r="B69" s="54" t="str">
        <f t="array" aca="1" ref="B69" ca="1">RIGHT(INDIRECT("A47"),4)</f>
        <v>2018</v>
      </c>
      <c r="C69" s="56">
        <f t="array" aca="1" ref="C69" ca="1">INDIRECT("E47")</f>
        <v>2855.34</v>
      </c>
    </row>
    <row r="70" spans="2:3" ht="12.75" customHeight="1">
      <c r="B70" s="54" t="str">
        <f t="array" aca="1" ref="B70" ca="1">RIGHT(INDIRECT("A48"),4)</f>
        <v>2017</v>
      </c>
      <c r="C70" s="56">
        <f t="array" aca="1" ref="C70" ca="1">INDIRECT("E48")</f>
        <v>2944.3829999999998</v>
      </c>
    </row>
    <row r="71" spans="2:3" ht="12.75" customHeight="1">
      <c r="B71" s="54" t="str">
        <f t="array" aca="1" ref="B71" ca="1">RIGHT(INDIRECT("A49"),4)</f>
        <v>2016</v>
      </c>
      <c r="C71" s="56">
        <f t="array" aca="1" ref="C71" ca="1">INDIRECT("E49")</f>
        <v>5523</v>
      </c>
    </row>
    <row r="72" spans="2:3" ht="12.75" customHeight="1">
      <c r="B72" s="54" t="str">
        <f t="array" aca="1" ref="B72" ca="1">RIGHT(INDIRECT("A50"),4)</f>
        <v>2015</v>
      </c>
      <c r="C72" s="56">
        <f t="array" aca="1" ref="C72" ca="1">INDIRECT("E50")</f>
        <v>5055</v>
      </c>
    </row>
    <row r="73" spans="2:3" ht="12.75" customHeight="1">
      <c r="B73" s="54" t="str">
        <f t="array" aca="1" ref="B73" ca="1">RIGHT(INDIRECT("A51"),4)</f>
        <v>2014</v>
      </c>
      <c r="C73" s="56">
        <f t="array" aca="1" ref="C73" ca="1">INDIRECT("E51")</f>
        <v>5523</v>
      </c>
    </row>
    <row r="74" spans="2:3" ht="12.75" customHeight="1">
      <c r="B74" s="54" t="str">
        <f t="array" aca="1" ref="B74" ca="1">RIGHT(INDIRECT("A52"),4)</f>
        <v>2013</v>
      </c>
      <c r="C74" s="56">
        <f t="array" aca="1" ref="C74" ca="1">INDIRECT("E52")</f>
        <v>5523</v>
      </c>
    </row>
    <row r="75" spans="2:3" ht="12.75" customHeight="1">
      <c r="B75" s="54" t="str">
        <f t="array" aca="1" ref="B75" ca="1">RIGHT(INDIRECT("A53"),4)</f>
        <v>2012</v>
      </c>
      <c r="C75" s="56">
        <f t="array" aca="1" ref="C75" ca="1">INDIRECT("E53")</f>
        <v>5331</v>
      </c>
    </row>
    <row r="76" spans="2:3" ht="12.75" customHeight="1">
      <c r="B76" s="54" t="str">
        <f t="array" aca="1" ref="B76" ca="1">RIGHT(INDIRECT("A54"),4)</f>
        <v>2011</v>
      </c>
      <c r="C76" s="56">
        <f t="array" aca="1" ref="C76" ca="1">INDIRECT("E54")</f>
        <v>7114</v>
      </c>
    </row>
    <row r="77" spans="2:3" ht="12.75" customHeight="1">
      <c r="B77" s="54" t="str">
        <f t="array" aca="1" ref="B77" ca="1">RIGHT(INDIRECT("A55"),4)</f>
        <v>2010</v>
      </c>
      <c r="C77" s="56">
        <f t="array" aca="1" ref="C77" ca="1">INDIRECT("E55")</f>
        <v>4696</v>
      </c>
    </row>
    <row r="78" spans="2:3" ht="12.75" customHeight="1"/>
    <row r="79" spans="2:3" ht="12.75" customHeight="1"/>
    <row r="80" spans="2: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8">
    <mergeCell ref="A57:B57"/>
    <mergeCell ref="A51:B51"/>
    <mergeCell ref="A52:B52"/>
    <mergeCell ref="A53:B53"/>
    <mergeCell ref="A54:B54"/>
    <mergeCell ref="A55:B55"/>
    <mergeCell ref="A56:B56"/>
    <mergeCell ref="A45:B45"/>
    <mergeCell ref="A46:B46"/>
    <mergeCell ref="A47:B47"/>
    <mergeCell ref="A48:B48"/>
    <mergeCell ref="A49:B49"/>
    <mergeCell ref="A50:B50"/>
    <mergeCell ref="I6:J7"/>
    <mergeCell ref="K6:L7"/>
    <mergeCell ref="A41:B41"/>
    <mergeCell ref="A42:B42"/>
    <mergeCell ref="A43:B43"/>
    <mergeCell ref="A44:B44"/>
    <mergeCell ref="A1:G1"/>
    <mergeCell ref="A2:G2"/>
    <mergeCell ref="A3:G3"/>
    <mergeCell ref="A4:G4"/>
    <mergeCell ref="A6:A7"/>
    <mergeCell ref="B6:B7"/>
    <mergeCell ref="C6:D6"/>
    <mergeCell ref="E6:F6"/>
    <mergeCell ref="G6:G7"/>
  </mergeCells>
  <hyperlinks>
    <hyperlink ref="H62" r:id="rId1" xr:uid="{98D16E5D-8916-49F5-98C2-9DE7595CE98C}"/>
    <hyperlink ref="O62" r:id="rId2" xr:uid="{589DADB0-01CD-4D4C-A99B-2D4CC21518C1}"/>
  </hyperlinks>
  <printOptions horizontalCentered="1"/>
  <pageMargins left="0.74803149606299213" right="0.23622047244094491" top="0.78740157480314965" bottom="0.82677165354330717" header="0" footer="0"/>
  <pageSetup paperSize="14" scale="7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Janggelan</vt:lpstr>
      <vt:lpstr>Janggelan!Z_3F279D1F_CFB3_4226_902F_136088D6AABE_.wvu.Cols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2025-09-01T04:14:32Z</dcterms:created>
  <dcterms:modified xsi:type="dcterms:W3CDTF">2025-09-01T04:14:46Z</dcterms:modified>
</cp:coreProperties>
</file>