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Bulanan - RFK\2013\"/>
    </mc:Choice>
  </mc:AlternateContent>
  <bookViews>
    <workbookView xWindow="0" yWindow="0" windowWidth="28800" windowHeight="12435"/>
  </bookViews>
  <sheets>
    <sheet name="RFK 1 Din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hidden="1">#REF!</definedName>
    <definedName name="a" hidden="1">#REF!</definedName>
    <definedName name="AAA">#REF!</definedName>
    <definedName name="AG">'[1]LAP-BLN DES2003'!#REF!</definedName>
    <definedName name="agust1">#REF!</definedName>
    <definedName name="agust2">[2]Foto!$C$90</definedName>
    <definedName name="agust3">#REF!</definedName>
    <definedName name="agust4">[2]Foto!$C$92</definedName>
    <definedName name="alamat">[2]Foto!$C$24</definedName>
    <definedName name="alamatpengguna">[2]Foto!$C$40</definedName>
    <definedName name="april1">#REF!</definedName>
    <definedName name="april2">#REF!</definedName>
    <definedName name="april3">#REF!</definedName>
    <definedName name="april4">#REF!</definedName>
    <definedName name="BarisIdx">[2]Foto!$C$7</definedName>
    <definedName name="budi">'[3]LAP-BLN DES2003'!#REF!</definedName>
    <definedName name="budo">'[3]LAP-BLN DES2003'!#REF!</definedName>
    <definedName name="data">#REF!</definedName>
    <definedName name="Data_AwaL">#REF!</definedName>
    <definedName name="decs1">#REF!</definedName>
    <definedName name="decs2">[2]Foto!$C$106</definedName>
    <definedName name="decs3">#REF!</definedName>
    <definedName name="decs4">[2]Foto!$C$108</definedName>
    <definedName name="desa">[2]Foto!$C$19</definedName>
    <definedName name="dwd" hidden="1">#REF!</definedName>
    <definedName name="Excel_BuiltIn__FilterDatabase_3">'[4]33'!#REF!</definedName>
    <definedName name="fmei1">#REF!</definedName>
    <definedName name="fmei2">[2]Foto!$C$78</definedName>
    <definedName name="fmei3">#REF!</definedName>
    <definedName name="fmei4">[2]Foto!$C$80</definedName>
    <definedName name="fotoku0">#REF!</definedName>
    <definedName name="fotoku1">#REF!</definedName>
    <definedName name="fotoku2">#REF!</definedName>
    <definedName name="fotoku3">#REF!</definedName>
    <definedName name="gg" hidden="1">#REF!</definedName>
    <definedName name="HPSNilai">[2]Foto!$C$139</definedName>
    <definedName name="j">'[3]LAP-BLN DES2003'!#REF!</definedName>
    <definedName name="JabatanKepala">#REF!</definedName>
    <definedName name="jabatanpengguna">[2]Foto!$C$39</definedName>
    <definedName name="jmlslide">#REF!</definedName>
    <definedName name="juli1">#REF!</definedName>
    <definedName name="juli2">[2]Foto!$C$86</definedName>
    <definedName name="juli3">#REF!</definedName>
    <definedName name="juli4">[2]Foto!$C$88</definedName>
    <definedName name="juni1">#REF!</definedName>
    <definedName name="juni2">[2]Foto!$C$82</definedName>
    <definedName name="juni3">#REF!</definedName>
    <definedName name="juni4">[2]Foto!$C$84</definedName>
    <definedName name="kabkota">[2]Foto!$D$21</definedName>
    <definedName name="kabupaten">[2]Foto!$C$21</definedName>
    <definedName name="kasmawati">#REF!</definedName>
    <definedName name="Kategori">#REF!</definedName>
    <definedName name="kecamatan">[2]Foto!$C$20</definedName>
    <definedName name="kllljklj">'[3]LAP-BLN DES2003'!#REF!</definedName>
    <definedName name="kodepaket">[2]Foto!$C$15</definedName>
    <definedName name="KPA">#REF!</definedName>
    <definedName name="l">#REF!</definedName>
    <definedName name="Mekanisme">#REF!</definedName>
    <definedName name="MIGAS">#REF!</definedName>
    <definedName name="mm">'[4]33'!#REF!</definedName>
    <definedName name="mmmmm">#REF!</definedName>
    <definedName name="MyDelay">#REF!</definedName>
    <definedName name="MySlide">#REF!</definedName>
    <definedName name="MyTemporary">#REF!</definedName>
    <definedName name="n">#REF!</definedName>
    <definedName name="NAD_KL_KPI">#REF!</definedName>
    <definedName name="namabendahara">[2]Foto!$C$28</definedName>
    <definedName name="NamaKepala">#REF!</definedName>
    <definedName name="namakpa">[2]Foto!$C$27</definedName>
    <definedName name="namapaket">[2]Foto!$C$16</definedName>
    <definedName name="namapengguna">[2]Foto!$C$38</definedName>
    <definedName name="namapho11">[2]Foto!$C$41</definedName>
    <definedName name="namapho12">[2]Foto!$C$42</definedName>
    <definedName name="namapho21">[2]Foto!$C$43</definedName>
    <definedName name="namapho22">[2]Foto!$C$44</definedName>
    <definedName name="namapho31">[2]Foto!$C$45</definedName>
    <definedName name="namapho32">[2]Foto!$C$46</definedName>
    <definedName name="namapho41">[2]Foto!$C$47</definedName>
    <definedName name="namapho42">[2]Foto!$C$48</definedName>
    <definedName name="namapho51">[2]Foto!$C$49</definedName>
    <definedName name="namapho52">[2]Foto!$C$50</definedName>
    <definedName name="namapptk">[2]Foto!$C$29</definedName>
    <definedName name="namaskpa">[2]Foto!$C$22</definedName>
    <definedName name="namaskpd">[2]Foto!$C$23</definedName>
    <definedName name="NipKepala">#REF!</definedName>
    <definedName name="nn">#REF!</definedName>
    <definedName name="nnn">#REF!</definedName>
    <definedName name="novem1">#REF!</definedName>
    <definedName name="novem2">[2]Foto!$C$102</definedName>
    <definedName name="novem3">#REF!</definedName>
    <definedName name="novem4">[2]Foto!$C$104</definedName>
    <definedName name="okto1">#REF!</definedName>
    <definedName name="okto2">[2]Foto!$C$98</definedName>
    <definedName name="okto3">#REF!</definedName>
    <definedName name="okto4">[2]Foto!$C$100</definedName>
    <definedName name="on">#REF!</definedName>
    <definedName name="oy">'[3]LAP-BLN DES2003'!#REF!</definedName>
    <definedName name="papanarah">[2]Foto!$C$72</definedName>
    <definedName name="papanproyek">[2]Foto!$C$71</definedName>
    <definedName name="paskpa">[2]Foto!$C$26</definedName>
    <definedName name="PatchFotoDenah">'[2]LINK FOTO'!$R$5</definedName>
    <definedName name="PatchFotoKunlap">#REF!</definedName>
    <definedName name="PatchFotoKunlap1">'[2]LINK FOTO'!$R$7</definedName>
    <definedName name="PatchFotoKunlap2">'[2]LINK FOTO'!$R$8</definedName>
    <definedName name="PatchFotoKunlapURL">#REF!</definedName>
    <definedName name="PatchFotoNol">'[2]LINK FOTO'!$R$6</definedName>
    <definedName name="PatchFotoNolURL">#REF!</definedName>
    <definedName name="pelaksana11">[2]Foto!$C$62</definedName>
    <definedName name="pelaksana111">[2]Foto!$C$70</definedName>
    <definedName name="pelaksana12">[2]Foto!$C$63</definedName>
    <definedName name="pelaksana13">[2]Foto!$C$64</definedName>
    <definedName name="pelaksana14">[2]Foto!$C$65</definedName>
    <definedName name="pelaksana16">[2]Foto!$C$66</definedName>
    <definedName name="pelaksana17">[2]Foto!$C$67</definedName>
    <definedName name="pelaksana18">[2]Foto!$C$68</definedName>
    <definedName name="pelaksana19">[2]Foto!$C$69</definedName>
    <definedName name="pengawas11">[2]Foto!$C$57</definedName>
    <definedName name="pengawas12">[2]Foto!$C$58</definedName>
    <definedName name="pengawas13">[2]Foto!$C$59</definedName>
    <definedName name="pengawas14">[2]Foto!$C$60</definedName>
    <definedName name="pengawas15">[2]Foto!$C$61</definedName>
    <definedName name="pengelola11">[2]Foto!$C$30</definedName>
    <definedName name="pengelola12">[2]Foto!$C$31</definedName>
    <definedName name="pengelola21">[2]Foto!$C$32</definedName>
    <definedName name="pengelola22">[2]Foto!$C$33</definedName>
    <definedName name="pengelola31">[2]Foto!$C$34</definedName>
    <definedName name="pengelola32">[2]Foto!$C$35</definedName>
    <definedName name="pengelola41">[2]Foto!$C$36</definedName>
    <definedName name="pengelola42">[2]Foto!$C$37</definedName>
    <definedName name="perencana11">[2]Foto!$C$51</definedName>
    <definedName name="perencana12">[2]Foto!$C$52</definedName>
    <definedName name="perencana13">[2]Foto!$C$53</definedName>
    <definedName name="perencana14">[2]Foto!$C$54</definedName>
    <definedName name="perencana15">[2]Foto!$C$55</definedName>
    <definedName name="PPP">#REF!</definedName>
    <definedName name="_xlnm.Print_Area" localSheetId="0">'RFK 1 Dinas'!$A$1:$Z$148</definedName>
    <definedName name="_xlnm.Print_Area">'[5]LAP-BLN DES2003'!#REF!</definedName>
    <definedName name="Print_Area_MI">#REF!</definedName>
    <definedName name="_xlnm.Print_Titles" localSheetId="0">'RFK 1 Dinas'!$10:$13</definedName>
    <definedName name="pro">#REF!</definedName>
    <definedName name="Program">#REF!</definedName>
    <definedName name="QRY.3" hidden="1">'[6]Agregat Halus &amp; Kasar'!$I$12:$I$20</definedName>
    <definedName name="RekapBobot1">[2]Foto!$C$116</definedName>
    <definedName name="RekapBobot2">[2]Foto!$C$119</definedName>
    <definedName name="RekapBobot3">[2]Foto!$C$122</definedName>
    <definedName name="RekapBobot4">[2]Foto!$C$125</definedName>
    <definedName name="RekapBobot5">[2]Foto!$C$128</definedName>
    <definedName name="RekapBobot6">[2]Foto!$C$131</definedName>
    <definedName name="RekapPekerjaan1">[2]Foto!$C$115</definedName>
    <definedName name="RekapPekerjaan2">[2]Foto!$C$118</definedName>
    <definedName name="RekapPekerjaan3">[2]Foto!$C$121</definedName>
    <definedName name="RekapPekerjaan4">[2]Foto!$C$124</definedName>
    <definedName name="RekapPekerjaan5">[2]Foto!$C$127</definedName>
    <definedName name="RekapPekerjaan6">[2]Foto!$C$130</definedName>
    <definedName name="RekapStatus1">[2]Foto!$C$117</definedName>
    <definedName name="RekapStatus2">[2]Foto!$C$120</definedName>
    <definedName name="RekapStatus3">[2]Foto!$C$123</definedName>
    <definedName name="RekapStatus4">[2]Foto!$C$126</definedName>
    <definedName name="RekapStatus5">[2]Foto!$C$129</definedName>
    <definedName name="RekapStatus6">[2]Foto!$C$132</definedName>
    <definedName name="s">#REF!</definedName>
    <definedName name="SAS">#REF!</definedName>
    <definedName name="Satker51">#REF!</definedName>
    <definedName name="Satker52">#REF!</definedName>
    <definedName name="Satker54">#REF!</definedName>
    <definedName name="Satker55">#REF!</definedName>
    <definedName name="Satker56">#REF!</definedName>
    <definedName name="Satker57">#REF!</definedName>
    <definedName name="Satker58">#REF!</definedName>
    <definedName name="Satker59">#REF!</definedName>
    <definedName name="Satker60">#REF!</definedName>
    <definedName name="Satker62">#REF!</definedName>
    <definedName name="sept1">#REF!</definedName>
    <definedName name="sept2">[2]Foto!$C$94</definedName>
    <definedName name="sept3">#REF!</definedName>
    <definedName name="sept4">[2]Foto!$C$96</definedName>
    <definedName name="SingkatSKPA">'[7]Nama SKPA'!$B$1:$B$65536</definedName>
    <definedName name="SKPA">[8]TREF!$A$23:$A$76</definedName>
    <definedName name="solusi1">[2]Foto!$C$134</definedName>
    <definedName name="SSS">#REF!</definedName>
    <definedName name="statussekarang1">[9]Foto!$C$133</definedName>
    <definedName name="Subkegiatan">#REF!</definedName>
    <definedName name="tabel1">#REF!</definedName>
    <definedName name="TahunAPBA">[2]Foto!$C$9</definedName>
    <definedName name="tanggaldata">[2]Foto!$C$25</definedName>
    <definedName name="Tender">#REF!</definedName>
    <definedName name="tglkondisi">[2]Foto!$C$109</definedName>
    <definedName name="tglkondisi2">[2]Foto!$C$144</definedName>
    <definedName name="tglperesmian">#REF!</definedName>
    <definedName name="TimTeknisP2K">#REF!</definedName>
    <definedName name="TimTeknisP2KHP">#REF!</definedName>
    <definedName name="u">'[1]LAP-BLN DES2003'!#REF!</definedName>
    <definedName name="uu" hidden="1">#REF!</definedName>
    <definedName name="volume">[2]Foto!$C$17</definedName>
    <definedName name="VolumeSatuan">[2]Foto!$C$18</definedName>
    <definedName name="Z">'[5]LAP-BLN DES2003'!#REF!</definedName>
    <definedName name="Z_7759ADA0_5536_4476_B4AC_55C7464CCFA4_.wvu.PrintArea" localSheetId="0" hidden="1">'RFK 1 Dinas'!$A$1:$Z$136</definedName>
    <definedName name="Z_7759ADA0_5536_4476_B4AC_55C7464CCFA4_.wvu.PrintTitles" localSheetId="0" hidden="1">'RFK 1 Dinas'!$A$10:$IK$14</definedName>
    <definedName name="ze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3" i="1" l="1"/>
  <c r="Q129" i="1"/>
  <c r="S128" i="1"/>
  <c r="AD126" i="1"/>
  <c r="Z126" i="1"/>
  <c r="V126" i="1"/>
  <c r="U126" i="1" s="1"/>
  <c r="AC126" i="1" s="1"/>
  <c r="P126" i="1"/>
  <c r="Q126" i="1" s="1"/>
  <c r="O126" i="1"/>
  <c r="N126" i="1"/>
  <c r="M126" i="1"/>
  <c r="L126" i="1"/>
  <c r="H126" i="1"/>
  <c r="F126" i="1"/>
  <c r="R126" i="1" s="1"/>
  <c r="D126" i="1"/>
  <c r="C126" i="1"/>
  <c r="B126" i="1"/>
  <c r="A126" i="1"/>
  <c r="AF125" i="1"/>
  <c r="Z125" i="1"/>
  <c r="V125" i="1"/>
  <c r="P125" i="1"/>
  <c r="O125" i="1"/>
  <c r="N125" i="1"/>
  <c r="M125" i="1"/>
  <c r="L125" i="1"/>
  <c r="H125" i="1"/>
  <c r="F125" i="1"/>
  <c r="D125" i="1"/>
  <c r="C125" i="1"/>
  <c r="B125" i="1"/>
  <c r="A125" i="1"/>
  <c r="Z124" i="1"/>
  <c r="V124" i="1"/>
  <c r="U124" i="1"/>
  <c r="AC124" i="1" s="1"/>
  <c r="P124" i="1"/>
  <c r="O124" i="1"/>
  <c r="N124" i="1"/>
  <c r="M124" i="1"/>
  <c r="L124" i="1"/>
  <c r="H124" i="1"/>
  <c r="F124" i="1"/>
  <c r="D124" i="1"/>
  <c r="C124" i="1"/>
  <c r="B124" i="1"/>
  <c r="A124" i="1"/>
  <c r="AD123" i="1"/>
  <c r="Z123" i="1"/>
  <c r="V123" i="1"/>
  <c r="U123" i="1"/>
  <c r="AC123" i="1" s="1"/>
  <c r="P123" i="1"/>
  <c r="O123" i="1"/>
  <c r="N123" i="1"/>
  <c r="M123" i="1"/>
  <c r="L123" i="1"/>
  <c r="H123" i="1"/>
  <c r="AF123" i="1" s="1"/>
  <c r="F123" i="1"/>
  <c r="D123" i="1"/>
  <c r="C123" i="1"/>
  <c r="B123" i="1"/>
  <c r="A123" i="1"/>
  <c r="AD122" i="1"/>
  <c r="Z122" i="1"/>
  <c r="V122" i="1"/>
  <c r="P122" i="1"/>
  <c r="O122" i="1"/>
  <c r="N122" i="1"/>
  <c r="M122" i="1"/>
  <c r="L122" i="1"/>
  <c r="H122" i="1"/>
  <c r="F122" i="1"/>
  <c r="D122" i="1"/>
  <c r="C122" i="1"/>
  <c r="B122" i="1"/>
  <c r="A122" i="1"/>
  <c r="Z121" i="1"/>
  <c r="V121" i="1"/>
  <c r="P121" i="1"/>
  <c r="O121" i="1"/>
  <c r="N121" i="1"/>
  <c r="M121" i="1"/>
  <c r="L121" i="1"/>
  <c r="H121" i="1"/>
  <c r="AF121" i="1" s="1"/>
  <c r="F121" i="1"/>
  <c r="R121" i="1" s="1"/>
  <c r="D121" i="1"/>
  <c r="C121" i="1"/>
  <c r="B121" i="1"/>
  <c r="A121" i="1"/>
  <c r="Z120" i="1"/>
  <c r="V120" i="1"/>
  <c r="P120" i="1"/>
  <c r="O120" i="1"/>
  <c r="N120" i="1"/>
  <c r="M120" i="1"/>
  <c r="L120" i="1"/>
  <c r="H120" i="1"/>
  <c r="F120" i="1"/>
  <c r="R120" i="1" s="1"/>
  <c r="D120" i="1"/>
  <c r="C120" i="1"/>
  <c r="B120" i="1"/>
  <c r="A120" i="1"/>
  <c r="Z119" i="1"/>
  <c r="V119" i="1"/>
  <c r="P119" i="1"/>
  <c r="Q119" i="1" s="1"/>
  <c r="O119" i="1"/>
  <c r="N119" i="1"/>
  <c r="M119" i="1"/>
  <c r="L119" i="1"/>
  <c r="H119" i="1"/>
  <c r="F119" i="1"/>
  <c r="R119" i="1" s="1"/>
  <c r="D119" i="1"/>
  <c r="C119" i="1"/>
  <c r="B119" i="1"/>
  <c r="A119" i="1"/>
  <c r="Z118" i="1"/>
  <c r="V118" i="1"/>
  <c r="P118" i="1"/>
  <c r="Q118" i="1" s="1"/>
  <c r="O118" i="1"/>
  <c r="N118" i="1"/>
  <c r="M118" i="1"/>
  <c r="L118" i="1"/>
  <c r="H118" i="1"/>
  <c r="F118" i="1"/>
  <c r="R118" i="1" s="1"/>
  <c r="D118" i="1"/>
  <c r="C118" i="1"/>
  <c r="B118" i="1"/>
  <c r="A118" i="1"/>
  <c r="AF117" i="1"/>
  <c r="Z117" i="1"/>
  <c r="V117" i="1"/>
  <c r="AD117" i="1" s="1"/>
  <c r="P117" i="1"/>
  <c r="O117" i="1"/>
  <c r="N117" i="1"/>
  <c r="M117" i="1"/>
  <c r="L117" i="1"/>
  <c r="K117" i="1"/>
  <c r="H117" i="1"/>
  <c r="F117" i="1"/>
  <c r="R117" i="1" s="1"/>
  <c r="D117" i="1"/>
  <c r="C117" i="1"/>
  <c r="B117" i="1"/>
  <c r="A117" i="1"/>
  <c r="AD116" i="1"/>
  <c r="Z116" i="1"/>
  <c r="V116" i="1"/>
  <c r="P116" i="1"/>
  <c r="O116" i="1"/>
  <c r="O109" i="1" s="1"/>
  <c r="N116" i="1"/>
  <c r="M116" i="1"/>
  <c r="L116" i="1"/>
  <c r="K116" i="1"/>
  <c r="H116" i="1"/>
  <c r="F116" i="1"/>
  <c r="R116" i="1" s="1"/>
  <c r="D116" i="1"/>
  <c r="C116" i="1"/>
  <c r="B116" i="1"/>
  <c r="A116" i="1"/>
  <c r="AD115" i="1"/>
  <c r="Z115" i="1"/>
  <c r="V115" i="1"/>
  <c r="U115" i="1" s="1"/>
  <c r="AC115" i="1" s="1"/>
  <c r="P115" i="1"/>
  <c r="Q115" i="1" s="1"/>
  <c r="O115" i="1"/>
  <c r="N115" i="1"/>
  <c r="M115" i="1"/>
  <c r="L115" i="1"/>
  <c r="H115" i="1"/>
  <c r="AF115" i="1" s="1"/>
  <c r="F115" i="1"/>
  <c r="K115" i="1" s="1"/>
  <c r="D115" i="1"/>
  <c r="C115" i="1"/>
  <c r="B115" i="1"/>
  <c r="A115" i="1"/>
  <c r="Z114" i="1"/>
  <c r="V114" i="1"/>
  <c r="P114" i="1"/>
  <c r="O114" i="1"/>
  <c r="N114" i="1"/>
  <c r="M114" i="1"/>
  <c r="L114" i="1"/>
  <c r="H114" i="1"/>
  <c r="F114" i="1"/>
  <c r="K114" i="1" s="1"/>
  <c r="D114" i="1"/>
  <c r="C114" i="1"/>
  <c r="B114" i="1"/>
  <c r="A114" i="1"/>
  <c r="Z113" i="1"/>
  <c r="V113" i="1"/>
  <c r="AD113" i="1" s="1"/>
  <c r="P113" i="1"/>
  <c r="Q113" i="1" s="1"/>
  <c r="O113" i="1"/>
  <c r="N113" i="1"/>
  <c r="M113" i="1"/>
  <c r="L113" i="1"/>
  <c r="H113" i="1"/>
  <c r="F113" i="1"/>
  <c r="K113" i="1" s="1"/>
  <c r="D113" i="1"/>
  <c r="C113" i="1"/>
  <c r="B113" i="1"/>
  <c r="A113" i="1"/>
  <c r="Z112" i="1"/>
  <c r="V112" i="1"/>
  <c r="P112" i="1"/>
  <c r="O112" i="1"/>
  <c r="N112" i="1"/>
  <c r="M112" i="1"/>
  <c r="L112" i="1"/>
  <c r="H112" i="1"/>
  <c r="F112" i="1"/>
  <c r="K112" i="1" s="1"/>
  <c r="D112" i="1"/>
  <c r="C112" i="1"/>
  <c r="B112" i="1"/>
  <c r="A112" i="1"/>
  <c r="Z111" i="1"/>
  <c r="V111" i="1"/>
  <c r="AD111" i="1" s="1"/>
  <c r="P111" i="1"/>
  <c r="Q111" i="1" s="1"/>
  <c r="O111" i="1"/>
  <c r="N111" i="1"/>
  <c r="M111" i="1"/>
  <c r="L111" i="1"/>
  <c r="H111" i="1"/>
  <c r="F111" i="1"/>
  <c r="K111" i="1" s="1"/>
  <c r="D111" i="1"/>
  <c r="C111" i="1"/>
  <c r="B111" i="1"/>
  <c r="A111" i="1"/>
  <c r="Z110" i="1"/>
  <c r="V110" i="1"/>
  <c r="P110" i="1"/>
  <c r="O110" i="1"/>
  <c r="N110" i="1"/>
  <c r="M110" i="1"/>
  <c r="L110" i="1"/>
  <c r="H110" i="1"/>
  <c r="F110" i="1"/>
  <c r="D110" i="1"/>
  <c r="C110" i="1"/>
  <c r="B110" i="1"/>
  <c r="A110" i="1"/>
  <c r="C109" i="1"/>
  <c r="B109" i="1"/>
  <c r="A109" i="1"/>
  <c r="Z107" i="1"/>
  <c r="V107" i="1"/>
  <c r="P107" i="1"/>
  <c r="O107" i="1"/>
  <c r="N107" i="1"/>
  <c r="M107" i="1"/>
  <c r="L107" i="1"/>
  <c r="H107" i="1"/>
  <c r="F107" i="1"/>
  <c r="K107" i="1" s="1"/>
  <c r="D107" i="1"/>
  <c r="C107" i="1"/>
  <c r="B107" i="1"/>
  <c r="A107" i="1"/>
  <c r="Z106" i="1"/>
  <c r="V106" i="1"/>
  <c r="AD106" i="1" s="1"/>
  <c r="P106" i="1"/>
  <c r="O106" i="1"/>
  <c r="N106" i="1"/>
  <c r="M106" i="1"/>
  <c r="L106" i="1"/>
  <c r="H106" i="1"/>
  <c r="F106" i="1"/>
  <c r="J106" i="1" s="1"/>
  <c r="AG106" i="1" s="1"/>
  <c r="D106" i="1"/>
  <c r="C106" i="1"/>
  <c r="B106" i="1"/>
  <c r="A106" i="1"/>
  <c r="AD105" i="1"/>
  <c r="Z105" i="1"/>
  <c r="V105" i="1"/>
  <c r="P105" i="1"/>
  <c r="O105" i="1"/>
  <c r="N105" i="1"/>
  <c r="M105" i="1"/>
  <c r="L105" i="1"/>
  <c r="H105" i="1"/>
  <c r="F105" i="1"/>
  <c r="D105" i="1"/>
  <c r="C105" i="1"/>
  <c r="B105" i="1"/>
  <c r="A105" i="1"/>
  <c r="Z104" i="1"/>
  <c r="V104" i="1"/>
  <c r="AD104" i="1" s="1"/>
  <c r="P104" i="1"/>
  <c r="O104" i="1"/>
  <c r="N104" i="1"/>
  <c r="M104" i="1"/>
  <c r="L104" i="1"/>
  <c r="H104" i="1"/>
  <c r="F104" i="1"/>
  <c r="J104" i="1" s="1"/>
  <c r="AG104" i="1" s="1"/>
  <c r="D104" i="1"/>
  <c r="C104" i="1"/>
  <c r="B104" i="1"/>
  <c r="A104" i="1"/>
  <c r="Z103" i="1"/>
  <c r="V103" i="1"/>
  <c r="AD103" i="1" s="1"/>
  <c r="P103" i="1"/>
  <c r="O103" i="1"/>
  <c r="N103" i="1"/>
  <c r="M103" i="1"/>
  <c r="L103" i="1"/>
  <c r="H103" i="1"/>
  <c r="AF103" i="1" s="1"/>
  <c r="F103" i="1"/>
  <c r="J103" i="1" s="1"/>
  <c r="AG103" i="1" s="1"/>
  <c r="D103" i="1"/>
  <c r="C103" i="1"/>
  <c r="B103" i="1"/>
  <c r="A103" i="1"/>
  <c r="AF102" i="1"/>
  <c r="Z102" i="1"/>
  <c r="V102" i="1"/>
  <c r="AD102" i="1" s="1"/>
  <c r="P102" i="1"/>
  <c r="O102" i="1"/>
  <c r="N102" i="1"/>
  <c r="M102" i="1"/>
  <c r="L102" i="1"/>
  <c r="J102" i="1"/>
  <c r="AG102" i="1" s="1"/>
  <c r="H102" i="1"/>
  <c r="F102" i="1"/>
  <c r="D102" i="1"/>
  <c r="C102" i="1"/>
  <c r="B102" i="1"/>
  <c r="A102" i="1"/>
  <c r="Z101" i="1"/>
  <c r="V101" i="1"/>
  <c r="AD101" i="1" s="1"/>
  <c r="P101" i="1"/>
  <c r="O101" i="1"/>
  <c r="N101" i="1"/>
  <c r="M101" i="1"/>
  <c r="L101" i="1"/>
  <c r="H101" i="1"/>
  <c r="AF101" i="1" s="1"/>
  <c r="F101" i="1"/>
  <c r="J101" i="1" s="1"/>
  <c r="AG101" i="1" s="1"/>
  <c r="D101" i="1"/>
  <c r="C101" i="1"/>
  <c r="B101" i="1"/>
  <c r="A101" i="1"/>
  <c r="AF100" i="1"/>
  <c r="Z100" i="1"/>
  <c r="V100" i="1"/>
  <c r="AD100" i="1" s="1"/>
  <c r="P100" i="1"/>
  <c r="O100" i="1"/>
  <c r="N100" i="1"/>
  <c r="M100" i="1"/>
  <c r="L100" i="1"/>
  <c r="H100" i="1"/>
  <c r="F100" i="1"/>
  <c r="D100" i="1"/>
  <c r="C100" i="1"/>
  <c r="B100" i="1"/>
  <c r="A100" i="1"/>
  <c r="Z99" i="1"/>
  <c r="V99" i="1"/>
  <c r="AD99" i="1" s="1"/>
  <c r="P99" i="1"/>
  <c r="O99" i="1"/>
  <c r="N99" i="1"/>
  <c r="M99" i="1"/>
  <c r="L99" i="1"/>
  <c r="H99" i="1"/>
  <c r="AF99" i="1" s="1"/>
  <c r="F99" i="1"/>
  <c r="J99" i="1" s="1"/>
  <c r="AG99" i="1" s="1"/>
  <c r="D99" i="1"/>
  <c r="C99" i="1"/>
  <c r="B99" i="1"/>
  <c r="A99" i="1"/>
  <c r="AF98" i="1"/>
  <c r="Z98" i="1"/>
  <c r="V98" i="1"/>
  <c r="AD98" i="1" s="1"/>
  <c r="P98" i="1"/>
  <c r="O98" i="1"/>
  <c r="N98" i="1"/>
  <c r="M98" i="1"/>
  <c r="L98" i="1"/>
  <c r="J98" i="1"/>
  <c r="AG98" i="1" s="1"/>
  <c r="H98" i="1"/>
  <c r="F98" i="1"/>
  <c r="D98" i="1"/>
  <c r="C98" i="1"/>
  <c r="B98" i="1"/>
  <c r="A98" i="1"/>
  <c r="Z97" i="1"/>
  <c r="V97" i="1"/>
  <c r="AD97" i="1" s="1"/>
  <c r="P97" i="1"/>
  <c r="O97" i="1"/>
  <c r="N97" i="1"/>
  <c r="M97" i="1"/>
  <c r="L97" i="1"/>
  <c r="J97" i="1"/>
  <c r="AG97" i="1" s="1"/>
  <c r="H97" i="1"/>
  <c r="AF97" i="1" s="1"/>
  <c r="F97" i="1"/>
  <c r="D97" i="1"/>
  <c r="C97" i="1"/>
  <c r="B97" i="1"/>
  <c r="A97" i="1"/>
  <c r="Z96" i="1"/>
  <c r="V96" i="1"/>
  <c r="AD96" i="1" s="1"/>
  <c r="P96" i="1"/>
  <c r="O96" i="1"/>
  <c r="N96" i="1"/>
  <c r="M96" i="1"/>
  <c r="L96" i="1"/>
  <c r="H96" i="1"/>
  <c r="F96" i="1"/>
  <c r="J96" i="1" s="1"/>
  <c r="AG96" i="1" s="1"/>
  <c r="D96" i="1"/>
  <c r="C96" i="1"/>
  <c r="B96" i="1"/>
  <c r="A96" i="1"/>
  <c r="Z95" i="1"/>
  <c r="V95" i="1"/>
  <c r="AD95" i="1" s="1"/>
  <c r="R95" i="1"/>
  <c r="P95" i="1"/>
  <c r="Q95" i="1" s="1"/>
  <c r="O95" i="1"/>
  <c r="N95" i="1"/>
  <c r="M95" i="1"/>
  <c r="L95" i="1"/>
  <c r="H95" i="1"/>
  <c r="AF95" i="1" s="1"/>
  <c r="F95" i="1"/>
  <c r="J95" i="1" s="1"/>
  <c r="AG95" i="1" s="1"/>
  <c r="D95" i="1"/>
  <c r="C95" i="1"/>
  <c r="B95" i="1"/>
  <c r="A95" i="1"/>
  <c r="Z94" i="1"/>
  <c r="V94" i="1"/>
  <c r="AD94" i="1" s="1"/>
  <c r="Q94" i="1"/>
  <c r="P94" i="1"/>
  <c r="O94" i="1"/>
  <c r="N94" i="1"/>
  <c r="M94" i="1"/>
  <c r="L94" i="1"/>
  <c r="H94" i="1"/>
  <c r="F94" i="1"/>
  <c r="K94" i="1" s="1"/>
  <c r="D94" i="1"/>
  <c r="C94" i="1"/>
  <c r="B94" i="1"/>
  <c r="A94" i="1"/>
  <c r="Z93" i="1"/>
  <c r="V93" i="1"/>
  <c r="AD93" i="1" s="1"/>
  <c r="U93" i="1"/>
  <c r="AC93" i="1" s="1"/>
  <c r="P93" i="1"/>
  <c r="Q93" i="1" s="1"/>
  <c r="O93" i="1"/>
  <c r="N93" i="1"/>
  <c r="M93" i="1"/>
  <c r="L93" i="1"/>
  <c r="H93" i="1"/>
  <c r="F93" i="1"/>
  <c r="K93" i="1" s="1"/>
  <c r="D93" i="1"/>
  <c r="C93" i="1"/>
  <c r="B93" i="1"/>
  <c r="A93" i="1"/>
  <c r="Z92" i="1"/>
  <c r="V92" i="1"/>
  <c r="AD92" i="1" s="1"/>
  <c r="U92" i="1"/>
  <c r="AC92" i="1" s="1"/>
  <c r="P92" i="1"/>
  <c r="O92" i="1"/>
  <c r="N92" i="1"/>
  <c r="M92" i="1"/>
  <c r="L92" i="1"/>
  <c r="H92" i="1"/>
  <c r="F92" i="1"/>
  <c r="K92" i="1" s="1"/>
  <c r="D92" i="1"/>
  <c r="C92" i="1"/>
  <c r="B92" i="1"/>
  <c r="A92" i="1"/>
  <c r="Z91" i="1"/>
  <c r="V91" i="1"/>
  <c r="AD91" i="1" s="1"/>
  <c r="U91" i="1"/>
  <c r="AC91" i="1" s="1"/>
  <c r="P91" i="1"/>
  <c r="O91" i="1"/>
  <c r="N91" i="1"/>
  <c r="M91" i="1"/>
  <c r="L91" i="1"/>
  <c r="H91" i="1"/>
  <c r="F91" i="1"/>
  <c r="K91" i="1" s="1"/>
  <c r="D91" i="1"/>
  <c r="C91" i="1"/>
  <c r="B91" i="1"/>
  <c r="A91" i="1"/>
  <c r="Z90" i="1"/>
  <c r="V90" i="1"/>
  <c r="AD90" i="1" s="1"/>
  <c r="U90" i="1"/>
  <c r="AC90" i="1" s="1"/>
  <c r="P90" i="1"/>
  <c r="O90" i="1"/>
  <c r="N90" i="1"/>
  <c r="M90" i="1"/>
  <c r="L90" i="1"/>
  <c r="H90" i="1"/>
  <c r="F90" i="1"/>
  <c r="K90" i="1" s="1"/>
  <c r="D90" i="1"/>
  <c r="C90" i="1"/>
  <c r="B90" i="1"/>
  <c r="A90" i="1"/>
  <c r="Z89" i="1"/>
  <c r="V89" i="1"/>
  <c r="AD89" i="1" s="1"/>
  <c r="U89" i="1"/>
  <c r="AC89" i="1" s="1"/>
  <c r="P89" i="1"/>
  <c r="O89" i="1"/>
  <c r="N89" i="1"/>
  <c r="M89" i="1"/>
  <c r="L89" i="1"/>
  <c r="H89" i="1"/>
  <c r="F89" i="1"/>
  <c r="K89" i="1" s="1"/>
  <c r="D89" i="1"/>
  <c r="C89" i="1"/>
  <c r="B89" i="1"/>
  <c r="A89" i="1"/>
  <c r="Z88" i="1"/>
  <c r="V88" i="1"/>
  <c r="AD88" i="1" s="1"/>
  <c r="U88" i="1"/>
  <c r="AC88" i="1" s="1"/>
  <c r="P88" i="1"/>
  <c r="O88" i="1"/>
  <c r="N88" i="1"/>
  <c r="M88" i="1"/>
  <c r="L88" i="1"/>
  <c r="H88" i="1"/>
  <c r="F88" i="1"/>
  <c r="K88" i="1" s="1"/>
  <c r="D88" i="1"/>
  <c r="C88" i="1"/>
  <c r="B88" i="1"/>
  <c r="A88" i="1"/>
  <c r="Z87" i="1"/>
  <c r="V87" i="1"/>
  <c r="AD87" i="1" s="1"/>
  <c r="U87" i="1"/>
  <c r="AC87" i="1" s="1"/>
  <c r="P87" i="1"/>
  <c r="O87" i="1"/>
  <c r="N87" i="1"/>
  <c r="M87" i="1"/>
  <c r="L87" i="1"/>
  <c r="H87" i="1"/>
  <c r="F87" i="1"/>
  <c r="K87" i="1" s="1"/>
  <c r="D87" i="1"/>
  <c r="C87" i="1"/>
  <c r="B87" i="1"/>
  <c r="A87" i="1"/>
  <c r="Z86" i="1"/>
  <c r="V86" i="1"/>
  <c r="AD86" i="1" s="1"/>
  <c r="U86" i="1"/>
  <c r="AC86" i="1" s="1"/>
  <c r="P86" i="1"/>
  <c r="O86" i="1"/>
  <c r="N86" i="1"/>
  <c r="M86" i="1"/>
  <c r="L86" i="1"/>
  <c r="H86" i="1"/>
  <c r="F86" i="1"/>
  <c r="K86" i="1" s="1"/>
  <c r="D86" i="1"/>
  <c r="C86" i="1"/>
  <c r="B86" i="1"/>
  <c r="A86" i="1"/>
  <c r="Z85" i="1"/>
  <c r="V85" i="1"/>
  <c r="AD85" i="1" s="1"/>
  <c r="P85" i="1"/>
  <c r="O85" i="1"/>
  <c r="N85" i="1"/>
  <c r="M85" i="1"/>
  <c r="L85" i="1"/>
  <c r="J85" i="1"/>
  <c r="AG85" i="1" s="1"/>
  <c r="H85" i="1"/>
  <c r="F85" i="1"/>
  <c r="U85" i="1" s="1"/>
  <c r="AC85" i="1" s="1"/>
  <c r="D85" i="1"/>
  <c r="C85" i="1"/>
  <c r="B85" i="1"/>
  <c r="A85" i="1"/>
  <c r="Z84" i="1"/>
  <c r="V84" i="1"/>
  <c r="P84" i="1"/>
  <c r="O84" i="1"/>
  <c r="N84" i="1"/>
  <c r="M84" i="1"/>
  <c r="L84" i="1"/>
  <c r="J84" i="1"/>
  <c r="AG84" i="1" s="1"/>
  <c r="H84" i="1"/>
  <c r="F84" i="1"/>
  <c r="D84" i="1"/>
  <c r="C84" i="1"/>
  <c r="B84" i="1"/>
  <c r="A84" i="1"/>
  <c r="Z83" i="1"/>
  <c r="V83" i="1"/>
  <c r="AD83" i="1" s="1"/>
  <c r="U83" i="1"/>
  <c r="AC83" i="1" s="1"/>
  <c r="P83" i="1"/>
  <c r="O83" i="1"/>
  <c r="N83" i="1"/>
  <c r="M83" i="1"/>
  <c r="L83" i="1"/>
  <c r="H83" i="1"/>
  <c r="AF83" i="1" s="1"/>
  <c r="F83" i="1"/>
  <c r="K83" i="1" s="1"/>
  <c r="D83" i="1"/>
  <c r="C83" i="1"/>
  <c r="B83" i="1"/>
  <c r="A83" i="1"/>
  <c r="Z82" i="1"/>
  <c r="V82" i="1"/>
  <c r="Q82" i="1"/>
  <c r="P82" i="1"/>
  <c r="O82" i="1"/>
  <c r="N82" i="1"/>
  <c r="M82" i="1"/>
  <c r="L82" i="1"/>
  <c r="H82" i="1"/>
  <c r="AF82" i="1" s="1"/>
  <c r="F82" i="1"/>
  <c r="K82" i="1" s="1"/>
  <c r="D82" i="1"/>
  <c r="C82" i="1"/>
  <c r="B82" i="1"/>
  <c r="A82" i="1"/>
  <c r="Z81" i="1"/>
  <c r="V81" i="1"/>
  <c r="Q81" i="1"/>
  <c r="P81" i="1"/>
  <c r="O81" i="1"/>
  <c r="N81" i="1"/>
  <c r="M81" i="1"/>
  <c r="L81" i="1"/>
  <c r="H81" i="1"/>
  <c r="AF81" i="1" s="1"/>
  <c r="F81" i="1"/>
  <c r="K81" i="1" s="1"/>
  <c r="D81" i="1"/>
  <c r="C81" i="1"/>
  <c r="B81" i="1"/>
  <c r="A81" i="1"/>
  <c r="Z80" i="1"/>
  <c r="V80" i="1"/>
  <c r="Q80" i="1"/>
  <c r="P80" i="1"/>
  <c r="O80" i="1"/>
  <c r="N80" i="1"/>
  <c r="M80" i="1"/>
  <c r="L80" i="1"/>
  <c r="H80" i="1"/>
  <c r="AF80" i="1" s="1"/>
  <c r="F80" i="1"/>
  <c r="K80" i="1" s="1"/>
  <c r="D80" i="1"/>
  <c r="C80" i="1"/>
  <c r="B80" i="1"/>
  <c r="A80" i="1"/>
  <c r="Z79" i="1"/>
  <c r="V79" i="1"/>
  <c r="Q79" i="1"/>
  <c r="P79" i="1"/>
  <c r="O79" i="1"/>
  <c r="N79" i="1"/>
  <c r="M79" i="1"/>
  <c r="L79" i="1"/>
  <c r="H79" i="1"/>
  <c r="AF79" i="1" s="1"/>
  <c r="F79" i="1"/>
  <c r="K79" i="1" s="1"/>
  <c r="D79" i="1"/>
  <c r="C79" i="1"/>
  <c r="B79" i="1"/>
  <c r="A79" i="1"/>
  <c r="Z78" i="1"/>
  <c r="V78" i="1"/>
  <c r="Q78" i="1"/>
  <c r="P78" i="1"/>
  <c r="O78" i="1"/>
  <c r="O77" i="1" s="1"/>
  <c r="N78" i="1"/>
  <c r="M78" i="1"/>
  <c r="L78" i="1"/>
  <c r="H78" i="1"/>
  <c r="AF78" i="1" s="1"/>
  <c r="F78" i="1"/>
  <c r="K78" i="1" s="1"/>
  <c r="D78" i="1"/>
  <c r="C78" i="1"/>
  <c r="B78" i="1"/>
  <c r="A78" i="1"/>
  <c r="Y77" i="1"/>
  <c r="C77" i="1"/>
  <c r="B77" i="1"/>
  <c r="A77" i="1"/>
  <c r="Z75" i="1"/>
  <c r="V75" i="1"/>
  <c r="P75" i="1"/>
  <c r="Q75" i="1" s="1"/>
  <c r="O75" i="1"/>
  <c r="N75" i="1"/>
  <c r="M75" i="1"/>
  <c r="L75" i="1"/>
  <c r="H75" i="1"/>
  <c r="AF75" i="1" s="1"/>
  <c r="F75" i="1"/>
  <c r="K75" i="1" s="1"/>
  <c r="D75" i="1"/>
  <c r="C75" i="1"/>
  <c r="B75" i="1"/>
  <c r="A75" i="1"/>
  <c r="Z74" i="1"/>
  <c r="V74" i="1"/>
  <c r="P74" i="1"/>
  <c r="Q74" i="1" s="1"/>
  <c r="O74" i="1"/>
  <c r="N74" i="1"/>
  <c r="M74" i="1"/>
  <c r="L74" i="1"/>
  <c r="H74" i="1"/>
  <c r="AF74" i="1" s="1"/>
  <c r="F74" i="1"/>
  <c r="K74" i="1" s="1"/>
  <c r="D74" i="1"/>
  <c r="C74" i="1"/>
  <c r="B74" i="1"/>
  <c r="A74" i="1"/>
  <c r="Z73" i="1"/>
  <c r="V73" i="1"/>
  <c r="P73" i="1"/>
  <c r="Q73" i="1" s="1"/>
  <c r="O73" i="1"/>
  <c r="N73" i="1"/>
  <c r="M73" i="1"/>
  <c r="L73" i="1"/>
  <c r="H73" i="1"/>
  <c r="AF73" i="1" s="1"/>
  <c r="F73" i="1"/>
  <c r="K73" i="1" s="1"/>
  <c r="D73" i="1"/>
  <c r="C73" i="1"/>
  <c r="B73" i="1"/>
  <c r="A73" i="1"/>
  <c r="Z72" i="1"/>
  <c r="V72" i="1"/>
  <c r="P72" i="1"/>
  <c r="O72" i="1"/>
  <c r="N72" i="1"/>
  <c r="M72" i="1"/>
  <c r="L72" i="1"/>
  <c r="H72" i="1"/>
  <c r="AF72" i="1" s="1"/>
  <c r="F72" i="1"/>
  <c r="K72" i="1" s="1"/>
  <c r="D72" i="1"/>
  <c r="C72" i="1"/>
  <c r="B72" i="1"/>
  <c r="A72" i="1"/>
  <c r="Z71" i="1"/>
  <c r="V71" i="1"/>
  <c r="P71" i="1"/>
  <c r="Q71" i="1" s="1"/>
  <c r="O71" i="1"/>
  <c r="N71" i="1"/>
  <c r="M71" i="1"/>
  <c r="L71" i="1"/>
  <c r="H71" i="1"/>
  <c r="AF71" i="1" s="1"/>
  <c r="F71" i="1"/>
  <c r="K71" i="1" s="1"/>
  <c r="D71" i="1"/>
  <c r="C71" i="1"/>
  <c r="B71" i="1"/>
  <c r="A71" i="1"/>
  <c r="Z70" i="1"/>
  <c r="V70" i="1"/>
  <c r="P70" i="1"/>
  <c r="Q70" i="1" s="1"/>
  <c r="O70" i="1"/>
  <c r="N70" i="1"/>
  <c r="M70" i="1"/>
  <c r="L70" i="1"/>
  <c r="H70" i="1"/>
  <c r="AF70" i="1" s="1"/>
  <c r="F70" i="1"/>
  <c r="K70" i="1" s="1"/>
  <c r="D70" i="1"/>
  <c r="C70" i="1"/>
  <c r="B70" i="1"/>
  <c r="A70" i="1"/>
  <c r="Z69" i="1"/>
  <c r="V69" i="1"/>
  <c r="P69" i="1"/>
  <c r="Q69" i="1" s="1"/>
  <c r="O69" i="1"/>
  <c r="N69" i="1"/>
  <c r="M69" i="1"/>
  <c r="L69" i="1"/>
  <c r="H69" i="1"/>
  <c r="AF69" i="1" s="1"/>
  <c r="F69" i="1"/>
  <c r="K69" i="1" s="1"/>
  <c r="D69" i="1"/>
  <c r="C69" i="1"/>
  <c r="B69" i="1"/>
  <c r="A69" i="1"/>
  <c r="Z68" i="1"/>
  <c r="V68" i="1"/>
  <c r="P68" i="1"/>
  <c r="O68" i="1"/>
  <c r="N68" i="1"/>
  <c r="M68" i="1"/>
  <c r="L68" i="1"/>
  <c r="H68" i="1"/>
  <c r="AF68" i="1" s="1"/>
  <c r="F68" i="1"/>
  <c r="K68" i="1" s="1"/>
  <c r="D68" i="1"/>
  <c r="C68" i="1"/>
  <c r="B68" i="1"/>
  <c r="A68" i="1"/>
  <c r="Z67" i="1"/>
  <c r="V67" i="1"/>
  <c r="P67" i="1"/>
  <c r="Q67" i="1" s="1"/>
  <c r="O67" i="1"/>
  <c r="N67" i="1"/>
  <c r="M67" i="1"/>
  <c r="L67" i="1"/>
  <c r="H67" i="1"/>
  <c r="AF67" i="1" s="1"/>
  <c r="F67" i="1"/>
  <c r="K67" i="1" s="1"/>
  <c r="D67" i="1"/>
  <c r="C67" i="1"/>
  <c r="B67" i="1"/>
  <c r="A67" i="1"/>
  <c r="Z66" i="1"/>
  <c r="V66" i="1"/>
  <c r="P66" i="1"/>
  <c r="Q66" i="1" s="1"/>
  <c r="O66" i="1"/>
  <c r="N66" i="1"/>
  <c r="M66" i="1"/>
  <c r="L66" i="1"/>
  <c r="H66" i="1"/>
  <c r="AF66" i="1" s="1"/>
  <c r="F66" i="1"/>
  <c r="K66" i="1" s="1"/>
  <c r="D66" i="1"/>
  <c r="C66" i="1"/>
  <c r="B66" i="1"/>
  <c r="A66" i="1"/>
  <c r="Z65" i="1"/>
  <c r="V65" i="1"/>
  <c r="P65" i="1"/>
  <c r="O65" i="1"/>
  <c r="N65" i="1"/>
  <c r="M65" i="1"/>
  <c r="L65" i="1"/>
  <c r="H65" i="1"/>
  <c r="AF65" i="1" s="1"/>
  <c r="F65" i="1"/>
  <c r="K65" i="1" s="1"/>
  <c r="D65" i="1"/>
  <c r="C65" i="1"/>
  <c r="B65" i="1"/>
  <c r="A65" i="1"/>
  <c r="O64" i="1"/>
  <c r="C64" i="1"/>
  <c r="B64" i="1"/>
  <c r="A64" i="1"/>
  <c r="Z62" i="1"/>
  <c r="V62" i="1"/>
  <c r="P62" i="1"/>
  <c r="Q62" i="1" s="1"/>
  <c r="O62" i="1"/>
  <c r="N62" i="1"/>
  <c r="M62" i="1"/>
  <c r="L62" i="1"/>
  <c r="H62" i="1"/>
  <c r="AF62" i="1" s="1"/>
  <c r="F62" i="1"/>
  <c r="K62" i="1" s="1"/>
  <c r="D62" i="1"/>
  <c r="C62" i="1"/>
  <c r="B62" i="1"/>
  <c r="A62" i="1"/>
  <c r="Z61" i="1"/>
  <c r="V61" i="1"/>
  <c r="P61" i="1"/>
  <c r="O61" i="1"/>
  <c r="N61" i="1"/>
  <c r="M61" i="1"/>
  <c r="L61" i="1"/>
  <c r="H61" i="1"/>
  <c r="AF61" i="1" s="1"/>
  <c r="F61" i="1"/>
  <c r="K61" i="1" s="1"/>
  <c r="D61" i="1"/>
  <c r="C61" i="1"/>
  <c r="B61" i="1"/>
  <c r="A61" i="1"/>
  <c r="Z60" i="1"/>
  <c r="V60" i="1"/>
  <c r="P60" i="1"/>
  <c r="Q60" i="1" s="1"/>
  <c r="O60" i="1"/>
  <c r="N60" i="1"/>
  <c r="M60" i="1"/>
  <c r="L60" i="1"/>
  <c r="H60" i="1"/>
  <c r="AF60" i="1" s="1"/>
  <c r="F60" i="1"/>
  <c r="K60" i="1" s="1"/>
  <c r="D60" i="1"/>
  <c r="C60" i="1"/>
  <c r="B60" i="1"/>
  <c r="A60" i="1"/>
  <c r="Z59" i="1"/>
  <c r="V59" i="1"/>
  <c r="P59" i="1"/>
  <c r="Q59" i="1" s="1"/>
  <c r="O59" i="1"/>
  <c r="N59" i="1"/>
  <c r="M59" i="1"/>
  <c r="L59" i="1"/>
  <c r="H59" i="1"/>
  <c r="AF59" i="1" s="1"/>
  <c r="F59" i="1"/>
  <c r="K59" i="1" s="1"/>
  <c r="D59" i="1"/>
  <c r="C59" i="1"/>
  <c r="B59" i="1"/>
  <c r="A59" i="1"/>
  <c r="Z58" i="1"/>
  <c r="V58" i="1"/>
  <c r="P58" i="1"/>
  <c r="Q58" i="1" s="1"/>
  <c r="O58" i="1"/>
  <c r="N58" i="1"/>
  <c r="M58" i="1"/>
  <c r="L58" i="1"/>
  <c r="H58" i="1"/>
  <c r="AF58" i="1" s="1"/>
  <c r="F58" i="1"/>
  <c r="K58" i="1" s="1"/>
  <c r="D58" i="1"/>
  <c r="C58" i="1"/>
  <c r="B58" i="1"/>
  <c r="A58" i="1"/>
  <c r="Z57" i="1"/>
  <c r="V57" i="1"/>
  <c r="P57" i="1"/>
  <c r="O57" i="1"/>
  <c r="N57" i="1"/>
  <c r="M57" i="1"/>
  <c r="L57" i="1"/>
  <c r="H57" i="1"/>
  <c r="AF57" i="1" s="1"/>
  <c r="F57" i="1"/>
  <c r="K57" i="1" s="1"/>
  <c r="D57" i="1"/>
  <c r="C57" i="1"/>
  <c r="B57" i="1"/>
  <c r="A57" i="1"/>
  <c r="Z56" i="1"/>
  <c r="V56" i="1"/>
  <c r="P56" i="1"/>
  <c r="Q56" i="1" s="1"/>
  <c r="O56" i="1"/>
  <c r="N56" i="1"/>
  <c r="M56" i="1"/>
  <c r="L56" i="1"/>
  <c r="H56" i="1"/>
  <c r="AF56" i="1" s="1"/>
  <c r="F56" i="1"/>
  <c r="K56" i="1" s="1"/>
  <c r="D56" i="1"/>
  <c r="C56" i="1"/>
  <c r="B56" i="1"/>
  <c r="A56" i="1"/>
  <c r="Z55" i="1"/>
  <c r="V55" i="1"/>
  <c r="P55" i="1"/>
  <c r="Q55" i="1" s="1"/>
  <c r="O55" i="1"/>
  <c r="N55" i="1"/>
  <c r="M55" i="1"/>
  <c r="L55" i="1"/>
  <c r="H55" i="1"/>
  <c r="AF55" i="1" s="1"/>
  <c r="F55" i="1"/>
  <c r="K55" i="1" s="1"/>
  <c r="D55" i="1"/>
  <c r="C55" i="1"/>
  <c r="B55" i="1"/>
  <c r="A55" i="1"/>
  <c r="Z54" i="1"/>
  <c r="V54" i="1"/>
  <c r="P54" i="1"/>
  <c r="Q54" i="1" s="1"/>
  <c r="O54" i="1"/>
  <c r="N54" i="1"/>
  <c r="M54" i="1"/>
  <c r="L54" i="1"/>
  <c r="H54" i="1"/>
  <c r="AF54" i="1" s="1"/>
  <c r="F54" i="1"/>
  <c r="K54" i="1" s="1"/>
  <c r="D54" i="1"/>
  <c r="C54" i="1"/>
  <c r="B54" i="1"/>
  <c r="A54" i="1"/>
  <c r="Z53" i="1"/>
  <c r="V53" i="1"/>
  <c r="U53" i="1" s="1"/>
  <c r="AC53" i="1" s="1"/>
  <c r="P53" i="1"/>
  <c r="O53" i="1"/>
  <c r="N53" i="1"/>
  <c r="M53" i="1"/>
  <c r="L53" i="1"/>
  <c r="H53" i="1"/>
  <c r="F53" i="1"/>
  <c r="K53" i="1" s="1"/>
  <c r="D53" i="1"/>
  <c r="C53" i="1"/>
  <c r="B53" i="1"/>
  <c r="A53" i="1"/>
  <c r="Z52" i="1"/>
  <c r="V52" i="1"/>
  <c r="P52" i="1"/>
  <c r="O52" i="1"/>
  <c r="N52" i="1"/>
  <c r="M52" i="1"/>
  <c r="L52" i="1"/>
  <c r="H52" i="1"/>
  <c r="AF52" i="1" s="1"/>
  <c r="F52" i="1"/>
  <c r="D52" i="1"/>
  <c r="C52" i="1"/>
  <c r="B52" i="1"/>
  <c r="A52" i="1"/>
  <c r="Z51" i="1"/>
  <c r="V51" i="1"/>
  <c r="AD51" i="1" s="1"/>
  <c r="P51" i="1"/>
  <c r="O51" i="1"/>
  <c r="N51" i="1"/>
  <c r="M51" i="1"/>
  <c r="L51" i="1"/>
  <c r="H51" i="1"/>
  <c r="F51" i="1"/>
  <c r="J51" i="1" s="1"/>
  <c r="AG51" i="1" s="1"/>
  <c r="D51" i="1"/>
  <c r="C51" i="1"/>
  <c r="B51" i="1"/>
  <c r="A51" i="1"/>
  <c r="Z50" i="1"/>
  <c r="V50" i="1"/>
  <c r="AD50" i="1" s="1"/>
  <c r="P50" i="1"/>
  <c r="Q50" i="1" s="1"/>
  <c r="O50" i="1"/>
  <c r="N50" i="1"/>
  <c r="M50" i="1"/>
  <c r="L50" i="1"/>
  <c r="H50" i="1"/>
  <c r="AF50" i="1" s="1"/>
  <c r="F50" i="1"/>
  <c r="R50" i="1" s="1"/>
  <c r="D50" i="1"/>
  <c r="C50" i="1"/>
  <c r="B50" i="1"/>
  <c r="A50" i="1"/>
  <c r="AD49" i="1"/>
  <c r="Z49" i="1"/>
  <c r="V49" i="1"/>
  <c r="U49" i="1" s="1"/>
  <c r="AC49" i="1" s="1"/>
  <c r="P49" i="1"/>
  <c r="Q49" i="1" s="1"/>
  <c r="O49" i="1"/>
  <c r="N49" i="1"/>
  <c r="M49" i="1"/>
  <c r="L49" i="1"/>
  <c r="H49" i="1"/>
  <c r="AF49" i="1" s="1"/>
  <c r="F49" i="1"/>
  <c r="R49" i="1" s="1"/>
  <c r="D49" i="1"/>
  <c r="C49" i="1"/>
  <c r="B49" i="1"/>
  <c r="A49" i="1"/>
  <c r="N48" i="1"/>
  <c r="C48" i="1"/>
  <c r="B48" i="1"/>
  <c r="A48" i="1"/>
  <c r="AF46" i="1"/>
  <c r="Z46" i="1"/>
  <c r="V46" i="1"/>
  <c r="AD46" i="1" s="1"/>
  <c r="P46" i="1"/>
  <c r="O46" i="1"/>
  <c r="O44" i="1" s="1"/>
  <c r="N46" i="1"/>
  <c r="M46" i="1"/>
  <c r="L46" i="1"/>
  <c r="H46" i="1"/>
  <c r="F46" i="1"/>
  <c r="U46" i="1" s="1"/>
  <c r="AC46" i="1" s="1"/>
  <c r="D46" i="1"/>
  <c r="C46" i="1"/>
  <c r="B46" i="1"/>
  <c r="A46" i="1"/>
  <c r="Z45" i="1"/>
  <c r="V45" i="1"/>
  <c r="P45" i="1"/>
  <c r="O45" i="1"/>
  <c r="N45" i="1"/>
  <c r="M45" i="1"/>
  <c r="L45" i="1"/>
  <c r="H45" i="1"/>
  <c r="F45" i="1"/>
  <c r="R45" i="1" s="1"/>
  <c r="D45" i="1"/>
  <c r="C45" i="1"/>
  <c r="B45" i="1"/>
  <c r="A45" i="1"/>
  <c r="N44" i="1"/>
  <c r="C44" i="1"/>
  <c r="B44" i="1"/>
  <c r="A44" i="1"/>
  <c r="Z42" i="1"/>
  <c r="V42" i="1"/>
  <c r="U42" i="1"/>
  <c r="P42" i="1"/>
  <c r="O42" i="1"/>
  <c r="N42" i="1"/>
  <c r="M42" i="1"/>
  <c r="L42" i="1"/>
  <c r="H42" i="1"/>
  <c r="F42" i="1"/>
  <c r="D42" i="1"/>
  <c r="C42" i="1"/>
  <c r="B42" i="1"/>
  <c r="A42" i="1"/>
  <c r="O41" i="1"/>
  <c r="N41" i="1"/>
  <c r="F41" i="1"/>
  <c r="R41" i="1" s="1"/>
  <c r="C41" i="1"/>
  <c r="B41" i="1"/>
  <c r="A41" i="1"/>
  <c r="AF39" i="1"/>
  <c r="Z39" i="1"/>
  <c r="V39" i="1"/>
  <c r="AD39" i="1" s="1"/>
  <c r="P39" i="1"/>
  <c r="O39" i="1"/>
  <c r="N39" i="1"/>
  <c r="M39" i="1"/>
  <c r="L39" i="1"/>
  <c r="H39" i="1"/>
  <c r="F39" i="1"/>
  <c r="U39" i="1" s="1"/>
  <c r="AC39" i="1" s="1"/>
  <c r="D39" i="1"/>
  <c r="C39" i="1"/>
  <c r="B39" i="1"/>
  <c r="A39" i="1"/>
  <c r="Z38" i="1"/>
  <c r="V38" i="1"/>
  <c r="P38" i="1"/>
  <c r="Q38" i="1" s="1"/>
  <c r="O38" i="1"/>
  <c r="N38" i="1"/>
  <c r="M38" i="1"/>
  <c r="L38" i="1"/>
  <c r="K38" i="1"/>
  <c r="H38" i="1"/>
  <c r="AF38" i="1" s="1"/>
  <c r="F38" i="1"/>
  <c r="R38" i="1" s="1"/>
  <c r="D38" i="1"/>
  <c r="C38" i="1"/>
  <c r="B38" i="1"/>
  <c r="A38" i="1"/>
  <c r="AD37" i="1"/>
  <c r="Z37" i="1"/>
  <c r="Y37" i="1"/>
  <c r="V37" i="1"/>
  <c r="P37" i="1"/>
  <c r="O37" i="1"/>
  <c r="N37" i="1"/>
  <c r="M37" i="1"/>
  <c r="L37" i="1"/>
  <c r="K37" i="1"/>
  <c r="H37" i="1"/>
  <c r="F37" i="1"/>
  <c r="R37" i="1" s="1"/>
  <c r="W37" i="1" s="1"/>
  <c r="D37" i="1"/>
  <c r="C37" i="1"/>
  <c r="B37" i="1"/>
  <c r="A37" i="1"/>
  <c r="Z36" i="1"/>
  <c r="V36" i="1"/>
  <c r="AD36" i="1" s="1"/>
  <c r="P36" i="1"/>
  <c r="O36" i="1"/>
  <c r="N36" i="1"/>
  <c r="M36" i="1"/>
  <c r="L36" i="1"/>
  <c r="K36" i="1"/>
  <c r="H36" i="1"/>
  <c r="F36" i="1"/>
  <c r="R36" i="1" s="1"/>
  <c r="W36" i="1" s="1"/>
  <c r="Y36" i="1" s="1"/>
  <c r="D36" i="1"/>
  <c r="C36" i="1"/>
  <c r="B36" i="1"/>
  <c r="A36" i="1"/>
  <c r="AD35" i="1"/>
  <c r="Z35" i="1"/>
  <c r="V35" i="1"/>
  <c r="W35" i="1" s="1"/>
  <c r="Y35" i="1" s="1"/>
  <c r="P35" i="1"/>
  <c r="Q35" i="1" s="1"/>
  <c r="O35" i="1"/>
  <c r="N35" i="1"/>
  <c r="M35" i="1"/>
  <c r="L35" i="1"/>
  <c r="H35" i="1"/>
  <c r="AF35" i="1" s="1"/>
  <c r="F35" i="1"/>
  <c r="R35" i="1" s="1"/>
  <c r="D35" i="1"/>
  <c r="C35" i="1"/>
  <c r="B35" i="1"/>
  <c r="A35" i="1"/>
  <c r="AF34" i="1"/>
  <c r="Z34" i="1"/>
  <c r="V34" i="1"/>
  <c r="AD34" i="1" s="1"/>
  <c r="U34" i="1"/>
  <c r="AC34" i="1" s="1"/>
  <c r="P34" i="1"/>
  <c r="O34" i="1"/>
  <c r="N34" i="1"/>
  <c r="M34" i="1"/>
  <c r="L34" i="1"/>
  <c r="H34" i="1"/>
  <c r="F34" i="1"/>
  <c r="D34" i="1"/>
  <c r="C34" i="1"/>
  <c r="B34" i="1"/>
  <c r="A34" i="1"/>
  <c r="Z33" i="1"/>
  <c r="V33" i="1"/>
  <c r="P33" i="1"/>
  <c r="Q33" i="1" s="1"/>
  <c r="O33" i="1"/>
  <c r="N33" i="1"/>
  <c r="M33" i="1"/>
  <c r="L33" i="1"/>
  <c r="H33" i="1"/>
  <c r="F33" i="1"/>
  <c r="R33" i="1" s="1"/>
  <c r="D33" i="1"/>
  <c r="C33" i="1"/>
  <c r="B33" i="1"/>
  <c r="A33" i="1"/>
  <c r="Z32" i="1"/>
  <c r="V32" i="1"/>
  <c r="P32" i="1"/>
  <c r="O32" i="1"/>
  <c r="N32" i="1"/>
  <c r="M32" i="1"/>
  <c r="L32" i="1"/>
  <c r="H32" i="1"/>
  <c r="F32" i="1"/>
  <c r="R32" i="1" s="1"/>
  <c r="D32" i="1"/>
  <c r="C32" i="1"/>
  <c r="B32" i="1"/>
  <c r="A32" i="1"/>
  <c r="AF31" i="1"/>
  <c r="Z31" i="1"/>
  <c r="Z30" i="1" s="1"/>
  <c r="V31" i="1"/>
  <c r="AD31" i="1" s="1"/>
  <c r="P31" i="1"/>
  <c r="O31" i="1"/>
  <c r="N31" i="1"/>
  <c r="M31" i="1"/>
  <c r="L31" i="1"/>
  <c r="H31" i="1"/>
  <c r="F31" i="1"/>
  <c r="D31" i="1"/>
  <c r="C31" i="1"/>
  <c r="B31" i="1"/>
  <c r="A31" i="1"/>
  <c r="C30" i="1"/>
  <c r="B30" i="1"/>
  <c r="A30" i="1"/>
  <c r="AD28" i="1"/>
  <c r="Z28" i="1"/>
  <c r="Y28" i="1"/>
  <c r="V28" i="1"/>
  <c r="P28" i="1"/>
  <c r="O28" i="1"/>
  <c r="N28" i="1"/>
  <c r="M28" i="1"/>
  <c r="L28" i="1"/>
  <c r="K28" i="1"/>
  <c r="H28" i="1"/>
  <c r="F28" i="1"/>
  <c r="R28" i="1" s="1"/>
  <c r="W28" i="1" s="1"/>
  <c r="D28" i="1"/>
  <c r="C28" i="1"/>
  <c r="B28" i="1"/>
  <c r="A28" i="1"/>
  <c r="Z27" i="1"/>
  <c r="V27" i="1"/>
  <c r="AD27" i="1" s="1"/>
  <c r="P27" i="1"/>
  <c r="Q27" i="1" s="1"/>
  <c r="O27" i="1"/>
  <c r="N27" i="1"/>
  <c r="M27" i="1"/>
  <c r="L27" i="1"/>
  <c r="H27" i="1"/>
  <c r="F27" i="1"/>
  <c r="R27" i="1" s="1"/>
  <c r="D27" i="1"/>
  <c r="C27" i="1"/>
  <c r="B27" i="1"/>
  <c r="A27" i="1"/>
  <c r="AF26" i="1"/>
  <c r="Z26" i="1"/>
  <c r="V26" i="1"/>
  <c r="AD26" i="1" s="1"/>
  <c r="P26" i="1"/>
  <c r="O26" i="1"/>
  <c r="N26" i="1"/>
  <c r="M26" i="1"/>
  <c r="L26" i="1"/>
  <c r="H26" i="1"/>
  <c r="F26" i="1"/>
  <c r="U26" i="1" s="1"/>
  <c r="AC26" i="1" s="1"/>
  <c r="D26" i="1"/>
  <c r="C26" i="1"/>
  <c r="B26" i="1"/>
  <c r="A26" i="1"/>
  <c r="Z25" i="1"/>
  <c r="V25" i="1"/>
  <c r="P25" i="1"/>
  <c r="Q25" i="1" s="1"/>
  <c r="O25" i="1"/>
  <c r="N25" i="1"/>
  <c r="M25" i="1"/>
  <c r="L25" i="1"/>
  <c r="H25" i="1"/>
  <c r="AF25" i="1" s="1"/>
  <c r="F25" i="1"/>
  <c r="R25" i="1" s="1"/>
  <c r="D25" i="1"/>
  <c r="C25" i="1"/>
  <c r="B25" i="1"/>
  <c r="A25" i="1"/>
  <c r="AD24" i="1"/>
  <c r="Z24" i="1"/>
  <c r="V24" i="1"/>
  <c r="P24" i="1"/>
  <c r="O24" i="1"/>
  <c r="N24" i="1"/>
  <c r="M24" i="1"/>
  <c r="L24" i="1"/>
  <c r="H24" i="1"/>
  <c r="F24" i="1"/>
  <c r="R24" i="1" s="1"/>
  <c r="W24" i="1" s="1"/>
  <c r="Y24" i="1" s="1"/>
  <c r="D24" i="1"/>
  <c r="C24" i="1"/>
  <c r="B24" i="1"/>
  <c r="A24" i="1"/>
  <c r="Z23" i="1"/>
  <c r="V23" i="1"/>
  <c r="P23" i="1"/>
  <c r="Q23" i="1" s="1"/>
  <c r="O23" i="1"/>
  <c r="N23" i="1"/>
  <c r="M23" i="1"/>
  <c r="L23" i="1"/>
  <c r="H23" i="1"/>
  <c r="AF23" i="1" s="1"/>
  <c r="F23" i="1"/>
  <c r="R23" i="1" s="1"/>
  <c r="D23" i="1"/>
  <c r="C23" i="1"/>
  <c r="B23" i="1"/>
  <c r="A23" i="1"/>
  <c r="AF22" i="1"/>
  <c r="Z22" i="1"/>
  <c r="V22" i="1"/>
  <c r="AD22" i="1" s="1"/>
  <c r="P22" i="1"/>
  <c r="O22" i="1"/>
  <c r="N22" i="1"/>
  <c r="M22" i="1"/>
  <c r="L22" i="1"/>
  <c r="H22" i="1"/>
  <c r="F22" i="1"/>
  <c r="R22" i="1" s="1"/>
  <c r="W22" i="1" s="1"/>
  <c r="D22" i="1"/>
  <c r="C22" i="1"/>
  <c r="B22" i="1"/>
  <c r="A22" i="1"/>
  <c r="Z21" i="1"/>
  <c r="V21" i="1"/>
  <c r="U21" i="1" s="1"/>
  <c r="AC21" i="1" s="1"/>
  <c r="P21" i="1"/>
  <c r="Q21" i="1" s="1"/>
  <c r="O21" i="1"/>
  <c r="N21" i="1"/>
  <c r="M21" i="1"/>
  <c r="L21" i="1"/>
  <c r="H21" i="1"/>
  <c r="AF21" i="1" s="1"/>
  <c r="F21" i="1"/>
  <c r="R21" i="1" s="1"/>
  <c r="D21" i="1"/>
  <c r="C21" i="1"/>
  <c r="B21" i="1"/>
  <c r="A21" i="1"/>
  <c r="AD20" i="1"/>
  <c r="Z20" i="1"/>
  <c r="V20" i="1"/>
  <c r="P20" i="1"/>
  <c r="O20" i="1"/>
  <c r="N20" i="1"/>
  <c r="M20" i="1"/>
  <c r="L20" i="1"/>
  <c r="H20" i="1"/>
  <c r="F20" i="1"/>
  <c r="R20" i="1" s="1"/>
  <c r="W20" i="1" s="1"/>
  <c r="Y20" i="1" s="1"/>
  <c r="D20" i="1"/>
  <c r="C20" i="1"/>
  <c r="B20" i="1"/>
  <c r="A20" i="1"/>
  <c r="Z19" i="1"/>
  <c r="V19" i="1"/>
  <c r="P19" i="1"/>
  <c r="Q19" i="1" s="1"/>
  <c r="O19" i="1"/>
  <c r="N19" i="1"/>
  <c r="M19" i="1"/>
  <c r="L19" i="1"/>
  <c r="H19" i="1"/>
  <c r="F19" i="1"/>
  <c r="R19" i="1" s="1"/>
  <c r="D19" i="1"/>
  <c r="C19" i="1"/>
  <c r="B19" i="1"/>
  <c r="A19" i="1"/>
  <c r="Z18" i="1"/>
  <c r="V18" i="1"/>
  <c r="AD18" i="1" s="1"/>
  <c r="P18" i="1"/>
  <c r="Q18" i="1" s="1"/>
  <c r="O18" i="1"/>
  <c r="N18" i="1"/>
  <c r="M18" i="1"/>
  <c r="L18" i="1"/>
  <c r="H18" i="1"/>
  <c r="AF18" i="1" s="1"/>
  <c r="F18" i="1"/>
  <c r="R18" i="1" s="1"/>
  <c r="D18" i="1"/>
  <c r="C18" i="1"/>
  <c r="B18" i="1"/>
  <c r="A18" i="1"/>
  <c r="AF17" i="1"/>
  <c r="Z17" i="1"/>
  <c r="V17" i="1"/>
  <c r="AD17" i="1" s="1"/>
  <c r="P17" i="1"/>
  <c r="O17" i="1"/>
  <c r="O15" i="1" s="1"/>
  <c r="N17" i="1"/>
  <c r="M17" i="1"/>
  <c r="L17" i="1"/>
  <c r="K17" i="1"/>
  <c r="H17" i="1"/>
  <c r="F17" i="1"/>
  <c r="R17" i="1" s="1"/>
  <c r="W17" i="1" s="1"/>
  <c r="Y17" i="1" s="1"/>
  <c r="D17" i="1"/>
  <c r="C17" i="1"/>
  <c r="B17" i="1"/>
  <c r="A17" i="1"/>
  <c r="Z16" i="1"/>
  <c r="V16" i="1"/>
  <c r="AD16" i="1" s="1"/>
  <c r="P16" i="1"/>
  <c r="O16" i="1"/>
  <c r="N16" i="1"/>
  <c r="M16" i="1"/>
  <c r="L16" i="1"/>
  <c r="K16" i="1"/>
  <c r="H16" i="1"/>
  <c r="F16" i="1"/>
  <c r="R16" i="1" s="1"/>
  <c r="D16" i="1"/>
  <c r="C16" i="1"/>
  <c r="B16" i="1"/>
  <c r="A16" i="1"/>
  <c r="N15" i="1"/>
  <c r="L15" i="1"/>
  <c r="C15" i="1"/>
  <c r="B15" i="1"/>
  <c r="A15" i="1"/>
  <c r="R13" i="1"/>
  <c r="M13" i="1"/>
  <c r="N13" i="1" s="1"/>
  <c r="O13" i="1" s="1"/>
  <c r="P13" i="1" s="1"/>
  <c r="Q13" i="1" s="1"/>
  <c r="U13" i="1" s="1"/>
  <c r="V13" i="1" s="1"/>
  <c r="Z13" i="1" s="1"/>
  <c r="L13" i="1"/>
  <c r="C7" i="1"/>
  <c r="U38" i="1" l="1"/>
  <c r="AC38" i="1" s="1"/>
  <c r="AD38" i="1"/>
  <c r="AD112" i="1"/>
  <c r="U112" i="1"/>
  <c r="AC112" i="1" s="1"/>
  <c r="W119" i="1"/>
  <c r="U119" i="1"/>
  <c r="AC119" i="1" s="1"/>
  <c r="AD119" i="1"/>
  <c r="R122" i="1"/>
  <c r="W122" i="1" s="1"/>
  <c r="Y122" i="1" s="1"/>
  <c r="K122" i="1"/>
  <c r="R125" i="1"/>
  <c r="K125" i="1"/>
  <c r="W16" i="1"/>
  <c r="Y16" i="1" s="1"/>
  <c r="U16" i="1"/>
  <c r="Q17" i="1"/>
  <c r="K18" i="1"/>
  <c r="K22" i="1"/>
  <c r="N30" i="1"/>
  <c r="R34" i="1"/>
  <c r="K34" i="1"/>
  <c r="Q57" i="1"/>
  <c r="Q61" i="1"/>
  <c r="AD84" i="1"/>
  <c r="U84" i="1"/>
  <c r="AC84" i="1" s="1"/>
  <c r="W120" i="1"/>
  <c r="Y120" i="1" s="1"/>
  <c r="U120" i="1"/>
  <c r="AC120" i="1" s="1"/>
  <c r="AD120" i="1"/>
  <c r="U20" i="1"/>
  <c r="AC20" i="1" s="1"/>
  <c r="U24" i="1"/>
  <c r="AC24" i="1" s="1"/>
  <c r="U25" i="1"/>
  <c r="AC25" i="1" s="1"/>
  <c r="AD25" i="1"/>
  <c r="U17" i="1"/>
  <c r="AC17" i="1" s="1"/>
  <c r="AD19" i="1"/>
  <c r="U19" i="1"/>
  <c r="AC19" i="1" s="1"/>
  <c r="K20" i="1"/>
  <c r="AD23" i="1"/>
  <c r="U23" i="1"/>
  <c r="AC23" i="1" s="1"/>
  <c r="K24" i="1"/>
  <c r="R26" i="1"/>
  <c r="W26" i="1" s="1"/>
  <c r="Y26" i="1" s="1"/>
  <c r="K26" i="1"/>
  <c r="U32" i="1"/>
  <c r="AC32" i="1" s="1"/>
  <c r="AD32" i="1"/>
  <c r="R39" i="1"/>
  <c r="W39" i="1" s="1"/>
  <c r="K39" i="1"/>
  <c r="R46" i="1"/>
  <c r="F44" i="1"/>
  <c r="R44" i="1" s="1"/>
  <c r="K46" i="1"/>
  <c r="Q68" i="1"/>
  <c r="Q72" i="1"/>
  <c r="AD107" i="1"/>
  <c r="U107" i="1"/>
  <c r="AC107" i="1" s="1"/>
  <c r="AD110" i="1"/>
  <c r="U110" i="1"/>
  <c r="AC110" i="1" s="1"/>
  <c r="AD114" i="1"/>
  <c r="U114" i="1"/>
  <c r="AC114" i="1" s="1"/>
  <c r="W121" i="1"/>
  <c r="U121" i="1"/>
  <c r="AC121" i="1" s="1"/>
  <c r="AD121" i="1"/>
  <c r="R124" i="1"/>
  <c r="K124" i="1"/>
  <c r="W45" i="1"/>
  <c r="Y45" i="1" s="1"/>
  <c r="AD45" i="1"/>
  <c r="U45" i="1"/>
  <c r="F77" i="1"/>
  <c r="J100" i="1"/>
  <c r="AG100" i="1" s="1"/>
  <c r="F15" i="1"/>
  <c r="AD21" i="1"/>
  <c r="W18" i="1"/>
  <c r="U18" i="1"/>
  <c r="AC18" i="1" s="1"/>
  <c r="U22" i="1"/>
  <c r="AC22" i="1" s="1"/>
  <c r="AD33" i="1"/>
  <c r="U33" i="1"/>
  <c r="AC33" i="1" s="1"/>
  <c r="R42" i="1"/>
  <c r="W42" i="1" s="1"/>
  <c r="Y42" i="1" s="1"/>
  <c r="Y41" i="1" s="1"/>
  <c r="W41" i="1" s="1"/>
  <c r="K42" i="1"/>
  <c r="K41" i="1" s="1"/>
  <c r="U51" i="1"/>
  <c r="AC51" i="1" s="1"/>
  <c r="Q65" i="1"/>
  <c r="P64" i="1"/>
  <c r="Q64" i="1" s="1"/>
  <c r="P77" i="1"/>
  <c r="K110" i="1"/>
  <c r="F109" i="1"/>
  <c r="R109" i="1" s="1"/>
  <c r="N109" i="1"/>
  <c r="W118" i="1"/>
  <c r="U118" i="1"/>
  <c r="AC118" i="1" s="1"/>
  <c r="AD118" i="1"/>
  <c r="U122" i="1"/>
  <c r="AC122" i="1" s="1"/>
  <c r="R123" i="1"/>
  <c r="K123" i="1"/>
  <c r="U125" i="1"/>
  <c r="AC125" i="1" s="1"/>
  <c r="W19" i="1"/>
  <c r="Y19" i="1" s="1"/>
  <c r="Q20" i="1"/>
  <c r="K21" i="1"/>
  <c r="W23" i="1"/>
  <c r="Y23" i="1" s="1"/>
  <c r="Q24" i="1"/>
  <c r="K25" i="1"/>
  <c r="W27" i="1"/>
  <c r="Y27" i="1" s="1"/>
  <c r="U27" i="1"/>
  <c r="AC27" i="1" s="1"/>
  <c r="Q28" i="1"/>
  <c r="O30" i="1"/>
  <c r="K32" i="1"/>
  <c r="K33" i="1"/>
  <c r="U35" i="1"/>
  <c r="AC35" i="1" s="1"/>
  <c r="Q36" i="1"/>
  <c r="Q37" i="1"/>
  <c r="K45" i="1"/>
  <c r="K44" i="1" s="1"/>
  <c r="U50" i="1"/>
  <c r="AC50" i="1" s="1"/>
  <c r="Q87" i="1"/>
  <c r="Q89" i="1"/>
  <c r="Q91" i="1"/>
  <c r="Q105" i="1"/>
  <c r="U111" i="1"/>
  <c r="AC111" i="1" s="1"/>
  <c r="U113" i="1"/>
  <c r="AC113" i="1" s="1"/>
  <c r="Q116" i="1"/>
  <c r="Q117" i="1"/>
  <c r="K118" i="1"/>
  <c r="K119" i="1"/>
  <c r="K120" i="1"/>
  <c r="K121" i="1"/>
  <c r="W123" i="1"/>
  <c r="W124" i="1"/>
  <c r="Y124" i="1" s="1"/>
  <c r="W125" i="1"/>
  <c r="U28" i="1"/>
  <c r="AC28" i="1" s="1"/>
  <c r="U36" i="1"/>
  <c r="AC36" i="1" s="1"/>
  <c r="U37" i="1"/>
  <c r="AC37" i="1" s="1"/>
  <c r="Q53" i="1"/>
  <c r="K64" i="1"/>
  <c r="N64" i="1"/>
  <c r="Q107" i="1"/>
  <c r="Q112" i="1"/>
  <c r="Q114" i="1"/>
  <c r="U116" i="1"/>
  <c r="AC116" i="1" s="1"/>
  <c r="U117" i="1"/>
  <c r="AC117" i="1" s="1"/>
  <c r="Q120" i="1"/>
  <c r="Q121" i="1"/>
  <c r="K19" i="1"/>
  <c r="K15" i="1" s="1"/>
  <c r="W21" i="1"/>
  <c r="Y21" i="1" s="1"/>
  <c r="Q22" i="1"/>
  <c r="K23" i="1"/>
  <c r="W25" i="1"/>
  <c r="Y25" i="1" s="1"/>
  <c r="Q26" i="1"/>
  <c r="K27" i="1"/>
  <c r="W32" i="1"/>
  <c r="Y32" i="1" s="1"/>
  <c r="W33" i="1"/>
  <c r="Y33" i="1" s="1"/>
  <c r="Q34" i="1"/>
  <c r="K35" i="1"/>
  <c r="W38" i="1"/>
  <c r="Y38" i="1" s="1"/>
  <c r="Q39" i="1"/>
  <c r="AD42" i="1"/>
  <c r="Q46" i="1"/>
  <c r="K49" i="1"/>
  <c r="K50" i="1"/>
  <c r="Q51" i="1"/>
  <c r="F64" i="1"/>
  <c r="N77" i="1"/>
  <c r="Q86" i="1"/>
  <c r="Q88" i="1"/>
  <c r="Q90" i="1"/>
  <c r="Q92" i="1"/>
  <c r="W116" i="1"/>
  <c r="W117" i="1"/>
  <c r="Y117" i="1" s="1"/>
  <c r="Q122" i="1"/>
  <c r="Q123" i="1"/>
  <c r="Q124" i="1"/>
  <c r="AD124" i="1"/>
  <c r="Q125" i="1"/>
  <c r="AD125" i="1"/>
  <c r="K126" i="1"/>
  <c r="Q31" i="1"/>
  <c r="F30" i="1"/>
  <c r="U31" i="1"/>
  <c r="AF94" i="1"/>
  <c r="AF119" i="1"/>
  <c r="Y119" i="1"/>
  <c r="AC16" i="1"/>
  <c r="U15" i="1"/>
  <c r="V15" i="1" s="1"/>
  <c r="AC45" i="1"/>
  <c r="U44" i="1"/>
  <c r="V44" i="1" s="1"/>
  <c r="K52" i="1"/>
  <c r="J52" i="1"/>
  <c r="AG52" i="1" s="1"/>
  <c r="R52" i="1"/>
  <c r="Y18" i="1"/>
  <c r="AF19" i="1"/>
  <c r="Y22" i="1"/>
  <c r="AF27" i="1"/>
  <c r="R31" i="1"/>
  <c r="Q32" i="1"/>
  <c r="P30" i="1"/>
  <c r="Q30" i="1" s="1"/>
  <c r="AF32" i="1"/>
  <c r="AF36" i="1"/>
  <c r="Y39" i="1"/>
  <c r="Q42" i="1"/>
  <c r="P41" i="1"/>
  <c r="Q41" i="1" s="1"/>
  <c r="AF42" i="1"/>
  <c r="F48" i="1"/>
  <c r="AF86" i="1"/>
  <c r="K31" i="1"/>
  <c r="K30" i="1" s="1"/>
  <c r="AC42" i="1"/>
  <c r="U41" i="1"/>
  <c r="V41" i="1" s="1"/>
  <c r="AD52" i="1"/>
  <c r="U52" i="1"/>
  <c r="AC52" i="1" s="1"/>
  <c r="R77" i="1"/>
  <c r="AF107" i="1"/>
  <c r="R15" i="1"/>
  <c r="Q16" i="1"/>
  <c r="P15" i="1"/>
  <c r="Q15" i="1" s="1"/>
  <c r="AF16" i="1"/>
  <c r="AF20" i="1"/>
  <c r="AF24" i="1"/>
  <c r="AF28" i="1"/>
  <c r="J31" i="1"/>
  <c r="AF33" i="1"/>
  <c r="W34" i="1"/>
  <c r="AF37" i="1"/>
  <c r="Q45" i="1"/>
  <c r="P44" i="1"/>
  <c r="Q44" i="1" s="1"/>
  <c r="AF45" i="1"/>
  <c r="W46" i="1"/>
  <c r="O48" i="1"/>
  <c r="W49" i="1"/>
  <c r="Q52" i="1"/>
  <c r="AF90" i="1"/>
  <c r="U55" i="1"/>
  <c r="AC55" i="1" s="1"/>
  <c r="AD55" i="1"/>
  <c r="U56" i="1"/>
  <c r="AC56" i="1" s="1"/>
  <c r="AD56" i="1"/>
  <c r="U57" i="1"/>
  <c r="AC57" i="1" s="1"/>
  <c r="AD57" i="1"/>
  <c r="U58" i="1"/>
  <c r="AC58" i="1" s="1"/>
  <c r="AD58" i="1"/>
  <c r="U59" i="1"/>
  <c r="AC59" i="1" s="1"/>
  <c r="AD59" i="1"/>
  <c r="W59" i="1"/>
  <c r="U60" i="1"/>
  <c r="AC60" i="1" s="1"/>
  <c r="AD60" i="1"/>
  <c r="U61" i="1"/>
  <c r="AC61" i="1" s="1"/>
  <c r="AD61" i="1"/>
  <c r="U62" i="1"/>
  <c r="AC62" i="1" s="1"/>
  <c r="AD62" i="1"/>
  <c r="W77" i="1"/>
  <c r="AF85" i="1"/>
  <c r="AF89" i="1"/>
  <c r="AF93" i="1"/>
  <c r="U54" i="1"/>
  <c r="AC54" i="1" s="1"/>
  <c r="AD54" i="1"/>
  <c r="P48" i="1"/>
  <c r="Q48" i="1" s="1"/>
  <c r="AF51" i="1"/>
  <c r="AF53" i="1"/>
  <c r="U65" i="1"/>
  <c r="AD65" i="1"/>
  <c r="U66" i="1"/>
  <c r="AC66" i="1" s="1"/>
  <c r="AD66" i="1"/>
  <c r="U67" i="1"/>
  <c r="AC67" i="1" s="1"/>
  <c r="AD67" i="1"/>
  <c r="U68" i="1"/>
  <c r="AC68" i="1" s="1"/>
  <c r="AD68" i="1"/>
  <c r="U69" i="1"/>
  <c r="AC69" i="1" s="1"/>
  <c r="AD69" i="1"/>
  <c r="U70" i="1"/>
  <c r="AC70" i="1" s="1"/>
  <c r="AD70" i="1"/>
  <c r="U71" i="1"/>
  <c r="AC71" i="1" s="1"/>
  <c r="AD71" i="1"/>
  <c r="U72" i="1"/>
  <c r="AC72" i="1" s="1"/>
  <c r="AD72" i="1"/>
  <c r="U73" i="1"/>
  <c r="AC73" i="1" s="1"/>
  <c r="AD73" i="1"/>
  <c r="W73" i="1"/>
  <c r="U74" i="1"/>
  <c r="AC74" i="1" s="1"/>
  <c r="AD74" i="1"/>
  <c r="U75" i="1"/>
  <c r="AC75" i="1" s="1"/>
  <c r="AD75" i="1"/>
  <c r="AF84" i="1"/>
  <c r="AF88" i="1"/>
  <c r="AF92" i="1"/>
  <c r="K51" i="1"/>
  <c r="K48" i="1" s="1"/>
  <c r="J16" i="1"/>
  <c r="J17" i="1"/>
  <c r="AG17" i="1" s="1"/>
  <c r="J18" i="1"/>
  <c r="AG18" i="1" s="1"/>
  <c r="J19" i="1"/>
  <c r="AG19" i="1" s="1"/>
  <c r="J20" i="1"/>
  <c r="AG20" i="1" s="1"/>
  <c r="J21" i="1"/>
  <c r="AG21" i="1" s="1"/>
  <c r="J22" i="1"/>
  <c r="AG22" i="1" s="1"/>
  <c r="J23" i="1"/>
  <c r="AG23" i="1" s="1"/>
  <c r="J24" i="1"/>
  <c r="AG24" i="1" s="1"/>
  <c r="J25" i="1"/>
  <c r="AG25" i="1" s="1"/>
  <c r="J26" i="1"/>
  <c r="AG26" i="1" s="1"/>
  <c r="J27" i="1"/>
  <c r="AG27" i="1" s="1"/>
  <c r="J28" i="1"/>
  <c r="AG28" i="1" s="1"/>
  <c r="J32" i="1"/>
  <c r="AG32" i="1" s="1"/>
  <c r="J33" i="1"/>
  <c r="AG33" i="1" s="1"/>
  <c r="J34" i="1"/>
  <c r="AG34" i="1" s="1"/>
  <c r="J35" i="1"/>
  <c r="AG35" i="1" s="1"/>
  <c r="J36" i="1"/>
  <c r="AG36" i="1" s="1"/>
  <c r="J37" i="1"/>
  <c r="AG37" i="1" s="1"/>
  <c r="J38" i="1"/>
  <c r="AG38" i="1" s="1"/>
  <c r="J39" i="1"/>
  <c r="AG39" i="1" s="1"/>
  <c r="J42" i="1"/>
  <c r="J45" i="1"/>
  <c r="J46" i="1"/>
  <c r="AG46" i="1" s="1"/>
  <c r="J49" i="1"/>
  <c r="J50" i="1"/>
  <c r="AG50" i="1" s="1"/>
  <c r="W50" i="1"/>
  <c r="R51" i="1"/>
  <c r="AD53" i="1"/>
  <c r="R64" i="1"/>
  <c r="Q77" i="1"/>
  <c r="N128" i="1"/>
  <c r="U78" i="1"/>
  <c r="AD78" i="1"/>
  <c r="U79" i="1"/>
  <c r="AC79" i="1" s="1"/>
  <c r="AD79" i="1"/>
  <c r="U80" i="1"/>
  <c r="AC80" i="1" s="1"/>
  <c r="AD80" i="1"/>
  <c r="U81" i="1"/>
  <c r="AC81" i="1" s="1"/>
  <c r="AD81" i="1"/>
  <c r="U82" i="1"/>
  <c r="AC82" i="1" s="1"/>
  <c r="AD82" i="1"/>
  <c r="AF87" i="1"/>
  <c r="AF91" i="1"/>
  <c r="J53" i="1"/>
  <c r="AG53" i="1" s="1"/>
  <c r="R53" i="1"/>
  <c r="J54" i="1"/>
  <c r="AG54" i="1" s="1"/>
  <c r="R54" i="1"/>
  <c r="J55" i="1"/>
  <c r="AG55" i="1" s="1"/>
  <c r="R55" i="1"/>
  <c r="W55" i="1" s="1"/>
  <c r="J56" i="1"/>
  <c r="AG56" i="1" s="1"/>
  <c r="R56" i="1"/>
  <c r="W56" i="1" s="1"/>
  <c r="J57" i="1"/>
  <c r="AG57" i="1" s="1"/>
  <c r="R57" i="1"/>
  <c r="J58" i="1"/>
  <c r="AG58" i="1" s="1"/>
  <c r="R58" i="1"/>
  <c r="J59" i="1"/>
  <c r="AG59" i="1" s="1"/>
  <c r="R59" i="1"/>
  <c r="J60" i="1"/>
  <c r="AG60" i="1" s="1"/>
  <c r="R60" i="1"/>
  <c r="J61" i="1"/>
  <c r="AG61" i="1" s="1"/>
  <c r="R61" i="1"/>
  <c r="J62" i="1"/>
  <c r="AG62" i="1" s="1"/>
  <c r="R62" i="1"/>
  <c r="J65" i="1"/>
  <c r="R65" i="1"/>
  <c r="W65" i="1" s="1"/>
  <c r="J66" i="1"/>
  <c r="AG66" i="1" s="1"/>
  <c r="R66" i="1"/>
  <c r="J67" i="1"/>
  <c r="AG67" i="1" s="1"/>
  <c r="R67" i="1"/>
  <c r="J68" i="1"/>
  <c r="AG68" i="1" s="1"/>
  <c r="R68" i="1"/>
  <c r="J69" i="1"/>
  <c r="AG69" i="1" s="1"/>
  <c r="R69" i="1"/>
  <c r="W69" i="1" s="1"/>
  <c r="J70" i="1"/>
  <c r="AG70" i="1" s="1"/>
  <c r="R70" i="1"/>
  <c r="W70" i="1" s="1"/>
  <c r="J71" i="1"/>
  <c r="AG71" i="1" s="1"/>
  <c r="R71" i="1"/>
  <c r="J72" i="1"/>
  <c r="AG72" i="1" s="1"/>
  <c r="R72" i="1"/>
  <c r="J73" i="1"/>
  <c r="AG73" i="1" s="1"/>
  <c r="R73" i="1"/>
  <c r="J74" i="1"/>
  <c r="AG74" i="1" s="1"/>
  <c r="R74" i="1"/>
  <c r="W74" i="1" s="1"/>
  <c r="J75" i="1"/>
  <c r="AG75" i="1" s="1"/>
  <c r="R75" i="1"/>
  <c r="J78" i="1"/>
  <c r="R78" i="1"/>
  <c r="J79" i="1"/>
  <c r="AG79" i="1" s="1"/>
  <c r="R79" i="1"/>
  <c r="W79" i="1" s="1"/>
  <c r="J80" i="1"/>
  <c r="AG80" i="1" s="1"/>
  <c r="R80" i="1"/>
  <c r="J81" i="1"/>
  <c r="AG81" i="1" s="1"/>
  <c r="R81" i="1"/>
  <c r="J82" i="1"/>
  <c r="AG82" i="1" s="1"/>
  <c r="R82" i="1"/>
  <c r="J83" i="1"/>
  <c r="AG83" i="1" s="1"/>
  <c r="Q83" i="1"/>
  <c r="Q84" i="1"/>
  <c r="Q85" i="1"/>
  <c r="R83" i="1"/>
  <c r="K84" i="1"/>
  <c r="R84" i="1"/>
  <c r="K85" i="1"/>
  <c r="R85" i="1"/>
  <c r="R94" i="1"/>
  <c r="U95" i="1"/>
  <c r="AC95" i="1" s="1"/>
  <c r="K96" i="1"/>
  <c r="Q96" i="1"/>
  <c r="AF96" i="1"/>
  <c r="Q97" i="1"/>
  <c r="Q98" i="1"/>
  <c r="Q99" i="1"/>
  <c r="Q100" i="1"/>
  <c r="Q101" i="1"/>
  <c r="Q102" i="1"/>
  <c r="Q103" i="1"/>
  <c r="Q104" i="1"/>
  <c r="U105" i="1"/>
  <c r="AC105" i="1" s="1"/>
  <c r="K105" i="1"/>
  <c r="R105" i="1"/>
  <c r="Y121" i="1"/>
  <c r="J86" i="1"/>
  <c r="AG86" i="1" s="1"/>
  <c r="R86" i="1"/>
  <c r="J87" i="1"/>
  <c r="AG87" i="1" s="1"/>
  <c r="R87" i="1"/>
  <c r="J88" i="1"/>
  <c r="AG88" i="1" s="1"/>
  <c r="R88" i="1"/>
  <c r="J89" i="1"/>
  <c r="AG89" i="1" s="1"/>
  <c r="R89" i="1"/>
  <c r="J90" i="1"/>
  <c r="AG90" i="1" s="1"/>
  <c r="R90" i="1"/>
  <c r="J91" i="1"/>
  <c r="AG91" i="1" s="1"/>
  <c r="R91" i="1"/>
  <c r="J92" i="1"/>
  <c r="AG92" i="1" s="1"/>
  <c r="R92" i="1"/>
  <c r="J93" i="1"/>
  <c r="AG93" i="1" s="1"/>
  <c r="R93" i="1"/>
  <c r="J94" i="1"/>
  <c r="AG94" i="1" s="1"/>
  <c r="U94" i="1"/>
  <c r="AC94" i="1" s="1"/>
  <c r="K95" i="1"/>
  <c r="R96" i="1"/>
  <c r="K97" i="1"/>
  <c r="R97" i="1"/>
  <c r="K98" i="1"/>
  <c r="R98" i="1"/>
  <c r="K99" i="1"/>
  <c r="R99" i="1"/>
  <c r="K100" i="1"/>
  <c r="R100" i="1"/>
  <c r="K101" i="1"/>
  <c r="R101" i="1"/>
  <c r="K102" i="1"/>
  <c r="R102" i="1"/>
  <c r="K103" i="1"/>
  <c r="R103" i="1"/>
  <c r="K104" i="1"/>
  <c r="R104" i="1"/>
  <c r="Y123" i="1"/>
  <c r="W95" i="1"/>
  <c r="U96" i="1"/>
  <c r="AC96" i="1" s="1"/>
  <c r="U97" i="1"/>
  <c r="AC97" i="1" s="1"/>
  <c r="U98" i="1"/>
  <c r="AC98" i="1" s="1"/>
  <c r="U99" i="1"/>
  <c r="AC99" i="1" s="1"/>
  <c r="U100" i="1"/>
  <c r="AC100" i="1" s="1"/>
  <c r="U101" i="1"/>
  <c r="AC101" i="1" s="1"/>
  <c r="U102" i="1"/>
  <c r="AC102" i="1" s="1"/>
  <c r="U103" i="1"/>
  <c r="AC103" i="1" s="1"/>
  <c r="AF104" i="1"/>
  <c r="U104" i="1"/>
  <c r="AC104" i="1" s="1"/>
  <c r="J105" i="1"/>
  <c r="AG105" i="1" s="1"/>
  <c r="R106" i="1"/>
  <c r="U106" i="1"/>
  <c r="AC106" i="1" s="1"/>
  <c r="K106" i="1"/>
  <c r="Y125" i="1"/>
  <c r="O128" i="1"/>
  <c r="AF105" i="1"/>
  <c r="Q106" i="1"/>
  <c r="AF106" i="1"/>
  <c r="Q110" i="1"/>
  <c r="P109" i="1"/>
  <c r="AF116" i="1"/>
  <c r="AF118" i="1"/>
  <c r="AF120" i="1"/>
  <c r="AF122" i="1"/>
  <c r="AF124" i="1"/>
  <c r="W126" i="1"/>
  <c r="AF126" i="1"/>
  <c r="AF110" i="1"/>
  <c r="AF111" i="1"/>
  <c r="AF112" i="1"/>
  <c r="AF113" i="1"/>
  <c r="AF114" i="1"/>
  <c r="Y116" i="1"/>
  <c r="Y118" i="1"/>
  <c r="J107" i="1"/>
  <c r="AG107" i="1" s="1"/>
  <c r="R107" i="1"/>
  <c r="W107" i="1"/>
  <c r="J110" i="1"/>
  <c r="R110" i="1"/>
  <c r="W110" i="1"/>
  <c r="J111" i="1"/>
  <c r="AG111" i="1" s="1"/>
  <c r="R111" i="1"/>
  <c r="W111" i="1" s="1"/>
  <c r="J112" i="1"/>
  <c r="AG112" i="1" s="1"/>
  <c r="R112" i="1"/>
  <c r="J113" i="1"/>
  <c r="AG113" i="1" s="1"/>
  <c r="R113" i="1"/>
  <c r="W113" i="1"/>
  <c r="J114" i="1"/>
  <c r="AG114" i="1" s="1"/>
  <c r="R114" i="1"/>
  <c r="W114" i="1" s="1"/>
  <c r="J115" i="1"/>
  <c r="AG115" i="1" s="1"/>
  <c r="R115" i="1"/>
  <c r="J116" i="1"/>
  <c r="AG116" i="1" s="1"/>
  <c r="J117" i="1"/>
  <c r="AG117" i="1" s="1"/>
  <c r="J118" i="1"/>
  <c r="AG118" i="1" s="1"/>
  <c r="J119" i="1"/>
  <c r="AG119" i="1" s="1"/>
  <c r="J120" i="1"/>
  <c r="AG120" i="1" s="1"/>
  <c r="J121" i="1"/>
  <c r="AG121" i="1" s="1"/>
  <c r="J122" i="1"/>
  <c r="AG122" i="1" s="1"/>
  <c r="J123" i="1"/>
  <c r="AG123" i="1" s="1"/>
  <c r="J124" i="1"/>
  <c r="AG124" i="1" s="1"/>
  <c r="J125" i="1"/>
  <c r="AG125" i="1" s="1"/>
  <c r="J126" i="1"/>
  <c r="AG126" i="1" s="1"/>
  <c r="F128" i="1"/>
  <c r="G57" i="1" s="1"/>
  <c r="I57" i="1" s="1"/>
  <c r="G61" i="1" l="1"/>
  <c r="I61" i="1" s="1"/>
  <c r="U109" i="1"/>
  <c r="G75" i="1"/>
  <c r="I75" i="1" s="1"/>
  <c r="Y15" i="1"/>
  <c r="W15" i="1" s="1"/>
  <c r="X41" i="1"/>
  <c r="G81" i="1"/>
  <c r="I81" i="1" s="1"/>
  <c r="G93" i="1"/>
  <c r="I93" i="1" s="1"/>
  <c r="G102" i="1"/>
  <c r="I102" i="1" s="1"/>
  <c r="G112" i="1"/>
  <c r="I112" i="1" s="1"/>
  <c r="G89" i="1"/>
  <c r="I89" i="1" s="1"/>
  <c r="G98" i="1"/>
  <c r="I98" i="1" s="1"/>
  <c r="G84" i="1"/>
  <c r="I84" i="1" s="1"/>
  <c r="G71" i="1"/>
  <c r="I71" i="1" s="1"/>
  <c r="G53" i="1"/>
  <c r="I53" i="1" s="1"/>
  <c r="K109" i="1"/>
  <c r="T112" i="1"/>
  <c r="G44" i="1"/>
  <c r="G111" i="1"/>
  <c r="I111" i="1" s="1"/>
  <c r="G109" i="1"/>
  <c r="K77" i="1"/>
  <c r="K128" i="1" s="1"/>
  <c r="G67" i="1"/>
  <c r="I67" i="1" s="1"/>
  <c r="X111" i="1"/>
  <c r="Y111" i="1"/>
  <c r="Y79" i="1"/>
  <c r="Y74" i="1"/>
  <c r="X74" i="1"/>
  <c r="Y70" i="1"/>
  <c r="Y56" i="1"/>
  <c r="W90" i="1"/>
  <c r="W85" i="1"/>
  <c r="W78" i="1"/>
  <c r="G114" i="1"/>
  <c r="I114" i="1" s="1"/>
  <c r="G110" i="1"/>
  <c r="I110" i="1" s="1"/>
  <c r="Y114" i="1"/>
  <c r="Y110" i="1"/>
  <c r="Y107" i="1"/>
  <c r="G92" i="1"/>
  <c r="I92" i="1" s="1"/>
  <c r="G88" i="1"/>
  <c r="I88" i="1" s="1"/>
  <c r="W104" i="1"/>
  <c r="G103" i="1"/>
  <c r="I103" i="1" s="1"/>
  <c r="W100" i="1"/>
  <c r="G99" i="1"/>
  <c r="I99" i="1" s="1"/>
  <c r="W96" i="1"/>
  <c r="W105" i="1"/>
  <c r="G85" i="1"/>
  <c r="I85" i="1" s="1"/>
  <c r="G80" i="1"/>
  <c r="I80" i="1" s="1"/>
  <c r="G74" i="1"/>
  <c r="I74" i="1" s="1"/>
  <c r="G70" i="1"/>
  <c r="I70" i="1" s="1"/>
  <c r="G66" i="1"/>
  <c r="I66" i="1" s="1"/>
  <c r="G60" i="1"/>
  <c r="I60" i="1" s="1"/>
  <c r="G56" i="1"/>
  <c r="I56" i="1" s="1"/>
  <c r="AG78" i="1"/>
  <c r="J77" i="1"/>
  <c r="G64" i="1"/>
  <c r="G51" i="1"/>
  <c r="I51" i="1" s="1"/>
  <c r="W66" i="1"/>
  <c r="W60" i="1"/>
  <c r="W52" i="1"/>
  <c r="AC31" i="1"/>
  <c r="U30" i="1"/>
  <c r="V30" i="1" s="1"/>
  <c r="Y113" i="1"/>
  <c r="W86" i="1"/>
  <c r="T80" i="1"/>
  <c r="AG49" i="1"/>
  <c r="J48" i="1"/>
  <c r="AG16" i="1"/>
  <c r="J15" i="1"/>
  <c r="Y73" i="1"/>
  <c r="AG31" i="1"/>
  <c r="J30" i="1"/>
  <c r="G113" i="1"/>
  <c r="I113" i="1" s="1"/>
  <c r="G107" i="1"/>
  <c r="I107" i="1" s="1"/>
  <c r="T114" i="1"/>
  <c r="Y126" i="1"/>
  <c r="W106" i="1"/>
  <c r="Y95" i="1"/>
  <c r="G91" i="1"/>
  <c r="I91" i="1" s="1"/>
  <c r="G87" i="1"/>
  <c r="I87" i="1" s="1"/>
  <c r="G104" i="1"/>
  <c r="I104" i="1" s="1"/>
  <c r="W101" i="1"/>
  <c r="G100" i="1"/>
  <c r="I100" i="1" s="1"/>
  <c r="W97" i="1"/>
  <c r="G95" i="1"/>
  <c r="T93" i="1"/>
  <c r="W93" i="1"/>
  <c r="W91" i="1"/>
  <c r="T89" i="1"/>
  <c r="W89" i="1"/>
  <c r="W87" i="1"/>
  <c r="G105" i="1"/>
  <c r="I105" i="1" s="1"/>
  <c r="W94" i="1"/>
  <c r="W83" i="1"/>
  <c r="G83" i="1"/>
  <c r="I83" i="1" s="1"/>
  <c r="G79" i="1"/>
  <c r="I79" i="1" s="1"/>
  <c r="G73" i="1"/>
  <c r="I73" i="1" s="1"/>
  <c r="G69" i="1"/>
  <c r="I69" i="1" s="1"/>
  <c r="G65" i="1"/>
  <c r="I65" i="1" s="1"/>
  <c r="G59" i="1"/>
  <c r="I59" i="1" s="1"/>
  <c r="G55" i="1"/>
  <c r="I55" i="1" s="1"/>
  <c r="T81" i="1"/>
  <c r="T75" i="1"/>
  <c r="T71" i="1"/>
  <c r="T67" i="1"/>
  <c r="T65" i="1"/>
  <c r="T61" i="1"/>
  <c r="T57" i="1"/>
  <c r="T55" i="1"/>
  <c r="T53" i="1"/>
  <c r="W80" i="1"/>
  <c r="AC78" i="1"/>
  <c r="U77" i="1"/>
  <c r="V77" i="1" s="1"/>
  <c r="Y50" i="1"/>
  <c r="AG45" i="1"/>
  <c r="J44" i="1"/>
  <c r="W75" i="1"/>
  <c r="W71" i="1"/>
  <c r="W67" i="1"/>
  <c r="AC65" i="1"/>
  <c r="U64" i="1"/>
  <c r="V64" i="1" s="1"/>
  <c r="U48" i="1"/>
  <c r="V48" i="1" s="1"/>
  <c r="X77" i="1"/>
  <c r="W61" i="1"/>
  <c r="W57" i="1"/>
  <c r="Y46" i="1"/>
  <c r="Y44" i="1" s="1"/>
  <c r="Y34" i="1"/>
  <c r="G77" i="1"/>
  <c r="G128" i="1" s="1"/>
  <c r="G48" i="1"/>
  <c r="R48" i="1"/>
  <c r="G52" i="1"/>
  <c r="I52" i="1" s="1"/>
  <c r="G41" i="1"/>
  <c r="G30" i="1"/>
  <c r="R30" i="1"/>
  <c r="T103" i="1"/>
  <c r="W103" i="1"/>
  <c r="T99" i="1"/>
  <c r="W99" i="1"/>
  <c r="T92" i="1"/>
  <c r="W92" i="1"/>
  <c r="W88" i="1"/>
  <c r="T74" i="1"/>
  <c r="T70" i="1"/>
  <c r="W82" i="1"/>
  <c r="Y69" i="1"/>
  <c r="Y65" i="1"/>
  <c r="X65" i="1"/>
  <c r="W54" i="1"/>
  <c r="Y59" i="1"/>
  <c r="X59" i="1"/>
  <c r="Y55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I115" i="1" s="1"/>
  <c r="G42" i="1"/>
  <c r="G36" i="1"/>
  <c r="G32" i="1"/>
  <c r="G27" i="1"/>
  <c r="G23" i="1"/>
  <c r="G19" i="1"/>
  <c r="G25" i="1"/>
  <c r="G21" i="1"/>
  <c r="G28" i="1"/>
  <c r="G16" i="1"/>
  <c r="G39" i="1"/>
  <c r="G35" i="1"/>
  <c r="G26" i="1"/>
  <c r="G22" i="1"/>
  <c r="G18" i="1"/>
  <c r="G49" i="1"/>
  <c r="G46" i="1"/>
  <c r="G38" i="1"/>
  <c r="G34" i="1"/>
  <c r="X34" i="1" s="1"/>
  <c r="G17" i="1"/>
  <c r="G50" i="1"/>
  <c r="X50" i="1" s="1"/>
  <c r="G45" i="1"/>
  <c r="G37" i="1"/>
  <c r="G33" i="1"/>
  <c r="G24" i="1"/>
  <c r="G20" i="1"/>
  <c r="T115" i="1"/>
  <c r="W112" i="1"/>
  <c r="T111" i="1"/>
  <c r="AG110" i="1"/>
  <c r="J109" i="1"/>
  <c r="J128" i="1" s="1"/>
  <c r="L133" i="1" s="1"/>
  <c r="V109" i="1"/>
  <c r="P128" i="1"/>
  <c r="Q128" i="1" s="1"/>
  <c r="Q109" i="1"/>
  <c r="G106" i="1"/>
  <c r="I106" i="1" s="1"/>
  <c r="G94" i="1"/>
  <c r="I94" i="1" s="1"/>
  <c r="G90" i="1"/>
  <c r="I90" i="1" s="1"/>
  <c r="G86" i="1"/>
  <c r="I86" i="1" s="1"/>
  <c r="W115" i="1"/>
  <c r="W102" i="1"/>
  <c r="G101" i="1"/>
  <c r="I101" i="1" s="1"/>
  <c r="T98" i="1"/>
  <c r="W98" i="1"/>
  <c r="G97" i="1"/>
  <c r="I97" i="1" s="1"/>
  <c r="G96" i="1"/>
  <c r="I96" i="1" s="1"/>
  <c r="T84" i="1"/>
  <c r="W84" i="1"/>
  <c r="G82" i="1"/>
  <c r="I82" i="1" s="1"/>
  <c r="G78" i="1"/>
  <c r="I78" i="1" s="1"/>
  <c r="G72" i="1"/>
  <c r="I72" i="1" s="1"/>
  <c r="G68" i="1"/>
  <c r="I68" i="1" s="1"/>
  <c r="G62" i="1"/>
  <c r="I62" i="1" s="1"/>
  <c r="G58" i="1"/>
  <c r="I58" i="1" s="1"/>
  <c r="G54" i="1"/>
  <c r="I54" i="1" s="1"/>
  <c r="AG65" i="1"/>
  <c r="J64" i="1"/>
  <c r="W81" i="1"/>
  <c r="W53" i="1"/>
  <c r="AG42" i="1"/>
  <c r="J41" i="1"/>
  <c r="W72" i="1"/>
  <c r="W68" i="1"/>
  <c r="W51" i="1"/>
  <c r="W62" i="1"/>
  <c r="W58" i="1"/>
  <c r="Y49" i="1"/>
  <c r="X49" i="1"/>
  <c r="G15" i="1"/>
  <c r="T31" i="1"/>
  <c r="W31" i="1"/>
  <c r="Y31" i="1" s="1"/>
  <c r="G31" i="1"/>
  <c r="I31" i="1" s="1"/>
  <c r="T107" i="1" l="1"/>
  <c r="AC128" i="1"/>
  <c r="AD128" i="1" s="1"/>
  <c r="X110" i="1"/>
  <c r="X15" i="1"/>
  <c r="T73" i="1"/>
  <c r="T106" i="1"/>
  <c r="T110" i="1"/>
  <c r="T51" i="1"/>
  <c r="T102" i="1"/>
  <c r="X55" i="1"/>
  <c r="T88" i="1"/>
  <c r="T91" i="1"/>
  <c r="T104" i="1"/>
  <c r="X107" i="1"/>
  <c r="X114" i="1"/>
  <c r="T66" i="1"/>
  <c r="Y72" i="1"/>
  <c r="X72" i="1"/>
  <c r="I77" i="1"/>
  <c r="H77" i="1" s="1"/>
  <c r="X18" i="1"/>
  <c r="I18" i="1"/>
  <c r="T18" i="1"/>
  <c r="T32" i="1"/>
  <c r="X32" i="1"/>
  <c r="I32" i="1"/>
  <c r="T120" i="1"/>
  <c r="X120" i="1"/>
  <c r="I120" i="1"/>
  <c r="Y75" i="1"/>
  <c r="X75" i="1"/>
  <c r="X113" i="1"/>
  <c r="X100" i="1"/>
  <c r="Y100" i="1"/>
  <c r="Y62" i="1"/>
  <c r="X62" i="1"/>
  <c r="X102" i="1"/>
  <c r="Y102" i="1"/>
  <c r="T20" i="1"/>
  <c r="X20" i="1"/>
  <c r="I20" i="1"/>
  <c r="T45" i="1"/>
  <c r="I45" i="1"/>
  <c r="X45" i="1"/>
  <c r="X38" i="1"/>
  <c r="T38" i="1"/>
  <c r="I38" i="1"/>
  <c r="I22" i="1"/>
  <c r="X22" i="1"/>
  <c r="T22" i="1"/>
  <c r="T16" i="1"/>
  <c r="X16" i="1"/>
  <c r="I16" i="1"/>
  <c r="T19" i="1"/>
  <c r="X19" i="1"/>
  <c r="I19" i="1"/>
  <c r="T36" i="1"/>
  <c r="X36" i="1"/>
  <c r="I36" i="1"/>
  <c r="I117" i="1"/>
  <c r="X117" i="1"/>
  <c r="T117" i="1"/>
  <c r="X121" i="1"/>
  <c r="I121" i="1"/>
  <c r="T121" i="1"/>
  <c r="I125" i="1"/>
  <c r="X125" i="1"/>
  <c r="T125" i="1"/>
  <c r="T56" i="1"/>
  <c r="X88" i="1"/>
  <c r="Y88" i="1"/>
  <c r="X99" i="1"/>
  <c r="Y99" i="1"/>
  <c r="Y61" i="1"/>
  <c r="X61" i="1"/>
  <c r="T83" i="1"/>
  <c r="X87" i="1"/>
  <c r="Y87" i="1"/>
  <c r="X91" i="1"/>
  <c r="Y91" i="1"/>
  <c r="I95" i="1"/>
  <c r="T95" i="1"/>
  <c r="X101" i="1"/>
  <c r="Y101" i="1"/>
  <c r="X106" i="1"/>
  <c r="Y106" i="1"/>
  <c r="T58" i="1"/>
  <c r="T86" i="1"/>
  <c r="Y60" i="1"/>
  <c r="X60" i="1"/>
  <c r="X96" i="1"/>
  <c r="Y96" i="1"/>
  <c r="T100" i="1"/>
  <c r="Y109" i="1"/>
  <c r="Y78" i="1"/>
  <c r="X78" i="1"/>
  <c r="T72" i="1"/>
  <c r="T85" i="1"/>
  <c r="Y58" i="1"/>
  <c r="X58" i="1"/>
  <c r="T37" i="1"/>
  <c r="X37" i="1"/>
  <c r="I37" i="1"/>
  <c r="I25" i="1"/>
  <c r="X25" i="1"/>
  <c r="T25" i="1"/>
  <c r="X83" i="1"/>
  <c r="Y83" i="1"/>
  <c r="X51" i="1"/>
  <c r="Y51" i="1"/>
  <c r="X84" i="1"/>
  <c r="Y84" i="1"/>
  <c r="X98" i="1"/>
  <c r="Y98" i="1"/>
  <c r="T24" i="1"/>
  <c r="X24" i="1"/>
  <c r="I24" i="1"/>
  <c r="T50" i="1"/>
  <c r="I50" i="1"/>
  <c r="T46" i="1"/>
  <c r="I46" i="1"/>
  <c r="X26" i="1"/>
  <c r="T26" i="1"/>
  <c r="I26" i="1"/>
  <c r="T28" i="1"/>
  <c r="I28" i="1"/>
  <c r="X28" i="1"/>
  <c r="T23" i="1"/>
  <c r="I23" i="1"/>
  <c r="X23" i="1"/>
  <c r="I42" i="1"/>
  <c r="I41" i="1" s="1"/>
  <c r="H41" i="1" s="1"/>
  <c r="X42" i="1"/>
  <c r="T42" i="1"/>
  <c r="T41" i="1" s="1"/>
  <c r="I118" i="1"/>
  <c r="X118" i="1"/>
  <c r="T118" i="1"/>
  <c r="X122" i="1"/>
  <c r="T122" i="1"/>
  <c r="I122" i="1"/>
  <c r="I126" i="1"/>
  <c r="T126" i="1"/>
  <c r="X69" i="1"/>
  <c r="T62" i="1"/>
  <c r="X44" i="1"/>
  <c r="W44" i="1"/>
  <c r="Y67" i="1"/>
  <c r="X67" i="1"/>
  <c r="X94" i="1"/>
  <c r="Y94" i="1"/>
  <c r="T87" i="1"/>
  <c r="X97" i="1"/>
  <c r="Y97" i="1"/>
  <c r="T101" i="1"/>
  <c r="AG128" i="1"/>
  <c r="T68" i="1"/>
  <c r="T64" i="1" s="1"/>
  <c r="Y66" i="1"/>
  <c r="X66" i="1"/>
  <c r="T96" i="1"/>
  <c r="T54" i="1"/>
  <c r="T78" i="1"/>
  <c r="X90" i="1"/>
  <c r="Y90" i="1"/>
  <c r="X70" i="1"/>
  <c r="X79" i="1"/>
  <c r="Y81" i="1"/>
  <c r="X81" i="1"/>
  <c r="I34" i="1"/>
  <c r="T34" i="1"/>
  <c r="X39" i="1"/>
  <c r="T39" i="1"/>
  <c r="I39" i="1"/>
  <c r="I116" i="1"/>
  <c r="T116" i="1"/>
  <c r="X116" i="1"/>
  <c r="I124" i="1"/>
  <c r="T124" i="1"/>
  <c r="X124" i="1"/>
  <c r="Y82" i="1"/>
  <c r="X82" i="1"/>
  <c r="Y57" i="1"/>
  <c r="X57" i="1"/>
  <c r="X86" i="1"/>
  <c r="Y86" i="1"/>
  <c r="X52" i="1"/>
  <c r="Y52" i="1"/>
  <c r="T105" i="1"/>
  <c r="T52" i="1"/>
  <c r="X85" i="1"/>
  <c r="Y85" i="1"/>
  <c r="X56" i="1"/>
  <c r="Y30" i="1"/>
  <c r="Y68" i="1"/>
  <c r="X68" i="1"/>
  <c r="X53" i="1"/>
  <c r="Y53" i="1"/>
  <c r="Y48" i="1" s="1"/>
  <c r="X115" i="1"/>
  <c r="Y115" i="1"/>
  <c r="U128" i="1"/>
  <c r="V128" i="1" s="1"/>
  <c r="X112" i="1"/>
  <c r="Y112" i="1"/>
  <c r="T33" i="1"/>
  <c r="I33" i="1"/>
  <c r="X33" i="1"/>
  <c r="X17" i="1"/>
  <c r="T17" i="1"/>
  <c r="I17" i="1"/>
  <c r="T49" i="1"/>
  <c r="I49" i="1"/>
  <c r="T35" i="1"/>
  <c r="X35" i="1"/>
  <c r="I35" i="1"/>
  <c r="I21" i="1"/>
  <c r="T21" i="1"/>
  <c r="X21" i="1"/>
  <c r="T27" i="1"/>
  <c r="X27" i="1"/>
  <c r="I27" i="1"/>
  <c r="I119" i="1"/>
  <c r="T119" i="1"/>
  <c r="X119" i="1"/>
  <c r="I123" i="1"/>
  <c r="T123" i="1"/>
  <c r="X123" i="1"/>
  <c r="Y54" i="1"/>
  <c r="X54" i="1"/>
  <c r="X92" i="1"/>
  <c r="Y92" i="1"/>
  <c r="X103" i="1"/>
  <c r="Y103" i="1"/>
  <c r="X46" i="1"/>
  <c r="Y71" i="1"/>
  <c r="Y64" i="1" s="1"/>
  <c r="X71" i="1"/>
  <c r="Y80" i="1"/>
  <c r="X80" i="1"/>
  <c r="T59" i="1"/>
  <c r="T69" i="1"/>
  <c r="T79" i="1"/>
  <c r="I64" i="1"/>
  <c r="H64" i="1" s="1"/>
  <c r="T94" i="1"/>
  <c r="X89" i="1"/>
  <c r="Y89" i="1"/>
  <c r="X93" i="1"/>
  <c r="Y93" i="1"/>
  <c r="T97" i="1"/>
  <c r="X95" i="1"/>
  <c r="X126" i="1"/>
  <c r="X73" i="1"/>
  <c r="Y105" i="1"/>
  <c r="X105" i="1"/>
  <c r="Y104" i="1"/>
  <c r="X104" i="1"/>
  <c r="T113" i="1"/>
  <c r="T60" i="1"/>
  <c r="T82" i="1"/>
  <c r="T90" i="1"/>
  <c r="T109" i="1" l="1"/>
  <c r="I30" i="1"/>
  <c r="H30" i="1" s="1"/>
  <c r="T30" i="1"/>
  <c r="I48" i="1"/>
  <c r="H48" i="1" s="1"/>
  <c r="I109" i="1"/>
  <c r="X48" i="1"/>
  <c r="W48" i="1"/>
  <c r="H109" i="1"/>
  <c r="W30" i="1"/>
  <c r="X30" i="1"/>
  <c r="T77" i="1"/>
  <c r="Y128" i="1"/>
  <c r="W109" i="1"/>
  <c r="X109" i="1"/>
  <c r="I15" i="1"/>
  <c r="H15" i="1" s="1"/>
  <c r="T15" i="1"/>
  <c r="I44" i="1"/>
  <c r="H44" i="1" s="1"/>
  <c r="X64" i="1"/>
  <c r="W64" i="1"/>
  <c r="T48" i="1"/>
  <c r="T44" i="1"/>
  <c r="T128" i="1" l="1"/>
  <c r="R128" i="1" s="1"/>
  <c r="X128" i="1"/>
  <c r="W128" i="1" s="1"/>
  <c r="I128" i="1"/>
  <c r="K133" i="1" l="1"/>
  <c r="H128" i="1"/>
  <c r="J133" i="1" s="1"/>
</calcChain>
</file>

<file path=xl/comments1.xml><?xml version="1.0" encoding="utf-8"?>
<comments xmlns="http://schemas.openxmlformats.org/spreadsheetml/2006/main">
  <authors>
    <author>Program-03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Program-03:</t>
        </r>
        <r>
          <rPr>
            <sz val="8"/>
            <color indexed="81"/>
            <rFont val="Tahoma"/>
            <family val="2"/>
          </rPr>
          <t xml:space="preserve">
Isi:
='ROK (PRG)'!......</t>
        </r>
      </text>
    </comment>
    <comment ref="K10" authorId="0" shapeId="0">
      <text>
        <r>
          <rPr>
            <b/>
            <sz val="8"/>
            <color indexed="81"/>
            <rFont val="Tahoma"/>
            <family val="2"/>
          </rPr>
          <t>Program-03:</t>
        </r>
        <r>
          <rPr>
            <sz val="8"/>
            <color indexed="81"/>
            <rFont val="Tahoma"/>
            <family val="2"/>
          </rPr>
          <t xml:space="preserve">
Isi:
='ROK (PRG)'!......</t>
        </r>
      </text>
    </comment>
  </commentList>
</comments>
</file>

<file path=xl/sharedStrings.xml><?xml version="1.0" encoding="utf-8"?>
<sst xmlns="http://schemas.openxmlformats.org/spreadsheetml/2006/main" count="159" uniqueCount="52">
  <si>
    <t>LAPORAN PERKEMBANGAN PELAKSANAAN KEGIATAN APBD PROVINSI JAWA TENGAH</t>
  </si>
  <si>
    <t>TAHUN ANGGARAN 2013</t>
  </si>
  <si>
    <t>SKPD</t>
  </si>
  <si>
    <t>: DINAS PSDA PROV. JATENG</t>
  </si>
  <si>
    <t>RFK 1 S</t>
  </si>
  <si>
    <t>PENGGUNA ANGGARAN</t>
  </si>
  <si>
    <t>: PRASETYO BUDIE YUWONO</t>
  </si>
  <si>
    <t>√</t>
  </si>
  <si>
    <t>BENDAHARA PENGELUARAN</t>
  </si>
  <si>
    <t>: SUPARJO, SE</t>
  </si>
  <si>
    <t>BULAN</t>
  </si>
  <si>
    <t>URUSAN</t>
  </si>
  <si>
    <t>: WAJIB (PEKERJAAN UMUM)</t>
  </si>
  <si>
    <t>NO.</t>
  </si>
  <si>
    <t>NAMA PROGRAM/KEGIATAN</t>
  </si>
  <si>
    <t>UNIT KERJA</t>
  </si>
  <si>
    <t>NAMA BENDAHARA PENGELRN.</t>
  </si>
  <si>
    <t>JUML. ANGGARAN</t>
  </si>
  <si>
    <t>BOBOT</t>
  </si>
  <si>
    <t>RKO BLN INI</t>
  </si>
  <si>
    <t>RKO BLN INI (TTB DINAS)</t>
  </si>
  <si>
    <t>ROK BLN INI
(simbangda)</t>
  </si>
  <si>
    <t>ROK BLN INI (DINAS)</t>
  </si>
  <si>
    <t>TARGET KEGIATAN / OUT PUT</t>
  </si>
  <si>
    <t>REALISASI OUT PUT S/D BLN. INI</t>
  </si>
  <si>
    <t>REALISASI KEUANGAN (SPJ)</t>
  </si>
  <si>
    <t>REAL FISIK s/d BLN. Lalu</t>
  </si>
  <si>
    <t>REAL FISIK</t>
  </si>
  <si>
    <t xml:space="preserve"> BLN. INI</t>
  </si>
  <si>
    <t>PERMASALAHAN &amp; UPAYA PEMECAHANNYA</t>
  </si>
  <si>
    <t>KET</t>
  </si>
  <si>
    <t>KODE KEGIATAN</t>
  </si>
  <si>
    <t>S/D BULAN LALU</t>
  </si>
  <si>
    <t>BULAN INI</t>
  </si>
  <si>
    <t>S/D BULAN INI</t>
  </si>
  <si>
    <t>s/d BLN. INI</t>
  </si>
  <si>
    <t>TERTIMB</t>
  </si>
  <si>
    <t>konversi fis</t>
  </si>
  <si>
    <t>(Rp.)</t>
  </si>
  <si>
    <t>(%)</t>
  </si>
  <si>
    <t>tertimbang</t>
  </si>
  <si>
    <t>-</t>
  </si>
  <si>
    <t xml:space="preserve">JUMLAH:  </t>
  </si>
  <si>
    <t>KEPALA DINAS PSDA PROVINSI</t>
  </si>
  <si>
    <t>PROVINSI JAWA TENGAH</t>
  </si>
  <si>
    <t>PRASETYO BUDIE YUWONO, ME</t>
  </si>
  <si>
    <t>Ket:</t>
  </si>
  <si>
    <t>NIP. 19580905 198302 1 001</t>
  </si>
  <si>
    <t>Kolom 11 adalah realisasi keuangan (%) merupakan perhitungan kolom 10 (B realisasi keuangan sampai</t>
  </si>
  <si>
    <t>Kolom 12 merupakan perhitungan realisasi fisik yang diperhitungkan dengan nilai Rupiah</t>
  </si>
  <si>
    <t>Kolom 13 adalah realisasi fisik tertimbang (%) merupakan perhitungan dari kolom 12 © dibagi dengan kolom 5 (A)</t>
  </si>
  <si>
    <t>Kolom 15 diisi anatara lain dengan keterangan nilai kontrak pada masing-masing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</si>
</sst>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_);_(@_)"/>
    <numFmt numFmtId="166" formatCode="_(* #,##0_);_(* \(#,##0\);_(* &quot;-&quot;?_);_(@_)"/>
    <numFmt numFmtId="167" formatCode="0.0"/>
    <numFmt numFmtId="168" formatCode="0.0000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11"/>
      <name val="Calibri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b/>
      <i/>
      <sz val="10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b/>
      <i/>
      <sz val="11"/>
      <name val="Tahoma"/>
      <family val="2"/>
    </font>
    <font>
      <b/>
      <sz val="9"/>
      <name val="Tahoma"/>
      <family val="2"/>
    </font>
    <font>
      <u/>
      <sz val="1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3" fillId="2" borderId="0" xfId="0" applyFont="1" applyFill="1" applyBorder="1"/>
    <xf numFmtId="164" fontId="3" fillId="2" borderId="0" xfId="1" applyFont="1" applyFill="1" applyBorder="1" applyAlignment="1">
      <alignment vertical="top"/>
    </xf>
    <xf numFmtId="165" fontId="3" fillId="2" borderId="0" xfId="1" applyNumberFormat="1" applyFont="1" applyFill="1" applyBorder="1" applyAlignment="1">
      <alignment vertical="top"/>
    </xf>
    <xf numFmtId="0" fontId="3" fillId="2" borderId="0" xfId="0" applyFont="1" applyFill="1"/>
    <xf numFmtId="0" fontId="3" fillId="3" borderId="0" xfId="0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164" fontId="3" fillId="2" borderId="0" xfId="0" applyNumberFormat="1" applyFont="1" applyFill="1"/>
    <xf numFmtId="0" fontId="3" fillId="2" borderId="2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64" fontId="10" fillId="2" borderId="0" xfId="1" applyFont="1" applyFill="1" applyBorder="1" applyAlignment="1">
      <alignment vertical="top"/>
    </xf>
    <xf numFmtId="165" fontId="10" fillId="2" borderId="0" xfId="1" applyNumberFormat="1" applyFont="1" applyFill="1" applyBorder="1" applyAlignment="1">
      <alignment vertical="top"/>
    </xf>
    <xf numFmtId="0" fontId="3" fillId="2" borderId="16" xfId="0" applyFont="1" applyFill="1" applyBorder="1"/>
    <xf numFmtId="0" fontId="3" fillId="2" borderId="16" xfId="0" applyFont="1" applyFill="1" applyBorder="1" applyAlignment="1">
      <alignment horizontal="center" vertical="top"/>
    </xf>
    <xf numFmtId="164" fontId="3" fillId="2" borderId="16" xfId="1" applyFont="1" applyFill="1" applyBorder="1"/>
    <xf numFmtId="0" fontId="3" fillId="3" borderId="16" xfId="0" applyFont="1" applyFill="1" applyBorder="1"/>
    <xf numFmtId="0" fontId="11" fillId="2" borderId="17" xfId="0" applyFont="1" applyFill="1" applyBorder="1" applyAlignment="1">
      <alignment horizontal="center" vertical="top" wrapText="1"/>
    </xf>
    <xf numFmtId="0" fontId="11" fillId="2" borderId="17" xfId="0" applyNumberFormat="1" applyFont="1" applyFill="1" applyBorder="1" applyAlignment="1" applyProtection="1">
      <alignment horizontal="left" vertical="top" wrapText="1"/>
    </xf>
    <xf numFmtId="0" fontId="11" fillId="2" borderId="17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wrapText="1"/>
    </xf>
    <xf numFmtId="3" fontId="11" fillId="2" borderId="17" xfId="0" applyNumberFormat="1" applyFont="1" applyFill="1" applyBorder="1" applyAlignment="1">
      <alignment horizontal="right" vertical="top" wrapText="1"/>
    </xf>
    <xf numFmtId="165" fontId="11" fillId="2" borderId="17" xfId="1" applyNumberFormat="1" applyFont="1" applyFill="1" applyBorder="1" applyAlignment="1" applyProtection="1">
      <alignment vertical="top" wrapText="1"/>
    </xf>
    <xf numFmtId="164" fontId="11" fillId="2" borderId="17" xfId="1" applyFont="1" applyFill="1" applyBorder="1" applyAlignment="1" applyProtection="1">
      <alignment vertical="top" wrapText="1"/>
    </xf>
    <xf numFmtId="164" fontId="11" fillId="2" borderId="17" xfId="0" applyNumberFormat="1" applyFont="1" applyFill="1" applyBorder="1" applyAlignment="1">
      <alignment wrapText="1"/>
    </xf>
    <xf numFmtId="165" fontId="11" fillId="2" borderId="17" xfId="1" applyNumberFormat="1" applyFont="1" applyFill="1" applyBorder="1" applyAlignment="1" applyProtection="1">
      <alignment horizontal="center" vertical="top" wrapText="1"/>
    </xf>
    <xf numFmtId="2" fontId="11" fillId="2" borderId="17" xfId="0" applyNumberFormat="1" applyFont="1" applyFill="1" applyBorder="1" applyAlignment="1" applyProtection="1">
      <alignment horizontal="center" vertical="top" wrapText="1"/>
    </xf>
    <xf numFmtId="164" fontId="11" fillId="2" borderId="17" xfId="1" applyFont="1" applyFill="1" applyBorder="1" applyAlignment="1" applyProtection="1">
      <alignment horizontal="center" vertical="top" wrapText="1"/>
    </xf>
    <xf numFmtId="2" fontId="11" fillId="3" borderId="17" xfId="0" applyNumberFormat="1" applyFont="1" applyFill="1" applyBorder="1" applyAlignment="1" applyProtection="1">
      <alignment horizontal="center" vertical="top" wrapText="1"/>
    </xf>
    <xf numFmtId="2" fontId="11" fillId="2" borderId="17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wrapText="1"/>
    </xf>
    <xf numFmtId="164" fontId="12" fillId="2" borderId="0" xfId="1" applyFont="1" applyFill="1" applyBorder="1" applyAlignment="1">
      <alignment vertical="top" wrapText="1"/>
    </xf>
    <xf numFmtId="165" fontId="12" fillId="2" borderId="0" xfId="1" applyNumberFormat="1" applyFont="1" applyFill="1" applyBorder="1" applyAlignment="1">
      <alignment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NumberFormat="1" applyFont="1" applyFill="1" applyBorder="1" applyAlignment="1" applyProtection="1">
      <alignment horizontal="left" vertical="top" wrapText="1"/>
    </xf>
    <xf numFmtId="0" fontId="3" fillId="2" borderId="17" xfId="0" applyNumberFormat="1" applyFont="1" applyFill="1" applyBorder="1" applyAlignment="1" applyProtection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3" fontId="3" fillId="2" borderId="17" xfId="0" applyNumberFormat="1" applyFont="1" applyFill="1" applyBorder="1" applyAlignment="1" applyProtection="1">
      <alignment horizontal="right" vertical="top" wrapText="1"/>
    </xf>
    <xf numFmtId="39" fontId="8" fillId="2" borderId="17" xfId="0" applyNumberFormat="1" applyFont="1" applyFill="1" applyBorder="1" applyAlignment="1" applyProtection="1">
      <alignment vertical="top" wrapText="1"/>
    </xf>
    <xf numFmtId="165" fontId="13" fillId="2" borderId="17" xfId="1" applyNumberFormat="1" applyFont="1" applyFill="1" applyBorder="1" applyAlignment="1" applyProtection="1">
      <alignment vertical="top" wrapText="1"/>
    </xf>
    <xf numFmtId="164" fontId="8" fillId="2" borderId="17" xfId="1" applyFont="1" applyFill="1" applyBorder="1" applyAlignment="1" applyProtection="1">
      <alignment vertical="top" wrapText="1"/>
    </xf>
    <xf numFmtId="1" fontId="9" fillId="2" borderId="17" xfId="0" applyNumberFormat="1" applyFont="1" applyFill="1" applyBorder="1" applyAlignment="1" applyProtection="1">
      <alignment vertical="top" wrapText="1"/>
    </xf>
    <xf numFmtId="166" fontId="9" fillId="2" borderId="17" xfId="0" applyNumberFormat="1" applyFont="1" applyFill="1" applyBorder="1" applyAlignment="1" applyProtection="1">
      <alignment vertical="top" wrapText="1"/>
    </xf>
    <xf numFmtId="165" fontId="3" fillId="2" borderId="17" xfId="1" applyNumberFormat="1" applyFont="1" applyFill="1" applyBorder="1" applyAlignment="1" applyProtection="1">
      <alignment horizontal="center" vertical="top" wrapText="1"/>
    </xf>
    <xf numFmtId="2" fontId="3" fillId="2" borderId="17" xfId="0" applyNumberFormat="1" applyFont="1" applyFill="1" applyBorder="1" applyAlignment="1" applyProtection="1">
      <alignment horizontal="center" vertical="top" wrapText="1"/>
    </xf>
    <xf numFmtId="164" fontId="3" fillId="2" borderId="17" xfId="1" applyFont="1" applyFill="1" applyBorder="1" applyAlignment="1" applyProtection="1">
      <alignment horizontal="center" vertical="top" wrapText="1"/>
    </xf>
    <xf numFmtId="2" fontId="3" fillId="3" borderId="17" xfId="0" applyNumberFormat="1" applyFont="1" applyFill="1" applyBorder="1" applyAlignment="1" applyProtection="1">
      <alignment horizontal="center" vertical="top" wrapText="1"/>
    </xf>
    <xf numFmtId="164" fontId="9" fillId="2" borderId="17" xfId="0" applyNumberFormat="1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>
      <alignment wrapText="1"/>
    </xf>
    <xf numFmtId="164" fontId="3" fillId="2" borderId="0" xfId="1" applyFont="1" applyFill="1" applyBorder="1" applyAlignment="1">
      <alignment vertical="top" wrapText="1"/>
    </xf>
    <xf numFmtId="165" fontId="3" fillId="2" borderId="0" xfId="1" applyNumberFormat="1" applyFont="1" applyFill="1" applyBorder="1" applyAlignment="1">
      <alignment vertical="top" wrapText="1"/>
    </xf>
    <xf numFmtId="0" fontId="3" fillId="2" borderId="17" xfId="0" applyFont="1" applyFill="1" applyBorder="1" applyAlignment="1">
      <alignment wrapText="1"/>
    </xf>
    <xf numFmtId="165" fontId="11" fillId="2" borderId="17" xfId="1" applyNumberFormat="1" applyFont="1" applyFill="1" applyBorder="1" applyAlignment="1">
      <alignment vertical="top" wrapText="1"/>
    </xf>
    <xf numFmtId="164" fontId="11" fillId="2" borderId="17" xfId="1" applyFont="1" applyFill="1" applyBorder="1" applyAlignment="1">
      <alignment vertical="top" wrapText="1"/>
    </xf>
    <xf numFmtId="165" fontId="11" fillId="3" borderId="17" xfId="1" applyNumberFormat="1" applyFont="1" applyFill="1" applyBorder="1" applyAlignment="1">
      <alignment vertical="top" wrapText="1"/>
    </xf>
    <xf numFmtId="164" fontId="3" fillId="2" borderId="17" xfId="0" applyNumberFormat="1" applyFont="1" applyFill="1" applyBorder="1" applyAlignment="1" applyProtection="1">
      <alignment vertical="top" wrapText="1"/>
    </xf>
    <xf numFmtId="164" fontId="3" fillId="2" borderId="17" xfId="0" applyNumberFormat="1" applyFont="1" applyFill="1" applyBorder="1" applyAlignment="1" applyProtection="1">
      <alignment horizontal="center" vertical="top" wrapText="1"/>
    </xf>
    <xf numFmtId="164" fontId="3" fillId="3" borderId="17" xfId="0" applyNumberFormat="1" applyFont="1" applyFill="1" applyBorder="1" applyAlignment="1" applyProtection="1">
      <alignment vertical="top" wrapText="1"/>
    </xf>
    <xf numFmtId="2" fontId="3" fillId="2" borderId="17" xfId="0" applyNumberFormat="1" applyFont="1" applyFill="1" applyBorder="1" applyAlignment="1">
      <alignment horizontal="center" vertical="top" wrapText="1"/>
    </xf>
    <xf numFmtId="2" fontId="3" fillId="3" borderId="17" xfId="0" applyNumberFormat="1" applyFont="1" applyFill="1" applyBorder="1" applyAlignment="1">
      <alignment horizontal="center" vertical="top" wrapText="1"/>
    </xf>
    <xf numFmtId="164" fontId="9" fillId="2" borderId="17" xfId="0" applyNumberFormat="1" applyFont="1" applyFill="1" applyBorder="1" applyAlignment="1" applyProtection="1">
      <alignment horizontal="left" vertical="top" wrapText="1"/>
    </xf>
    <xf numFmtId="37" fontId="9" fillId="2" borderId="17" xfId="0" applyNumberFormat="1" applyFont="1" applyFill="1" applyBorder="1" applyAlignment="1" applyProtection="1">
      <alignment vertical="top" wrapText="1"/>
    </xf>
    <xf numFmtId="167" fontId="9" fillId="2" borderId="17" xfId="0" applyNumberFormat="1" applyFont="1" applyFill="1" applyBorder="1" applyAlignment="1" applyProtection="1">
      <alignment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7" xfId="0" applyNumberFormat="1" applyFont="1" applyFill="1" applyBorder="1" applyAlignment="1" applyProtection="1">
      <alignment horizontal="left" vertical="top" wrapText="1"/>
    </xf>
    <xf numFmtId="0" fontId="12" fillId="2" borderId="17" xfId="0" applyNumberFormat="1" applyFont="1" applyFill="1" applyBorder="1" applyAlignment="1" applyProtection="1">
      <alignment horizontal="center" vertical="top" wrapText="1"/>
    </xf>
    <xf numFmtId="0" fontId="12" fillId="2" borderId="17" xfId="0" applyFont="1" applyFill="1" applyBorder="1" applyAlignment="1">
      <alignment wrapText="1"/>
    </xf>
    <xf numFmtId="3" fontId="12" fillId="2" borderId="17" xfId="0" applyNumberFormat="1" applyFont="1" applyFill="1" applyBorder="1" applyAlignment="1" applyProtection="1">
      <alignment horizontal="right" vertical="top" wrapText="1"/>
    </xf>
    <xf numFmtId="39" fontId="6" fillId="2" borderId="17" xfId="0" applyNumberFormat="1" applyFont="1" applyFill="1" applyBorder="1" applyAlignment="1" applyProtection="1">
      <alignment vertical="top" wrapText="1"/>
    </xf>
    <xf numFmtId="165" fontId="14" fillId="2" borderId="17" xfId="1" applyNumberFormat="1" applyFont="1" applyFill="1" applyBorder="1" applyAlignment="1" applyProtection="1">
      <alignment vertical="top" wrapText="1"/>
    </xf>
    <xf numFmtId="1" fontId="15" fillId="2" borderId="17" xfId="0" applyNumberFormat="1" applyFont="1" applyFill="1" applyBorder="1" applyAlignment="1" applyProtection="1">
      <alignment vertical="top" wrapText="1"/>
    </xf>
    <xf numFmtId="166" fontId="15" fillId="2" borderId="17" xfId="0" applyNumberFormat="1" applyFont="1" applyFill="1" applyBorder="1" applyAlignment="1" applyProtection="1">
      <alignment vertical="top" wrapText="1"/>
    </xf>
    <xf numFmtId="165" fontId="12" fillId="2" borderId="17" xfId="1" applyNumberFormat="1" applyFont="1" applyFill="1" applyBorder="1" applyAlignment="1" applyProtection="1">
      <alignment horizontal="center" vertical="top" wrapText="1"/>
    </xf>
    <xf numFmtId="2" fontId="12" fillId="2" borderId="17" xfId="0" applyNumberFormat="1" applyFont="1" applyFill="1" applyBorder="1" applyAlignment="1" applyProtection="1">
      <alignment horizontal="center" vertical="top" wrapText="1"/>
    </xf>
    <xf numFmtId="164" fontId="12" fillId="2" borderId="17" xfId="1" applyFont="1" applyFill="1" applyBorder="1" applyAlignment="1" applyProtection="1">
      <alignment horizontal="center" vertical="top" wrapText="1"/>
    </xf>
    <xf numFmtId="2" fontId="12" fillId="3" borderId="17" xfId="0" applyNumberFormat="1" applyFont="1" applyFill="1" applyBorder="1" applyAlignment="1" applyProtection="1">
      <alignment horizontal="center" vertical="top" wrapText="1"/>
    </xf>
    <xf numFmtId="164" fontId="15" fillId="2" borderId="17" xfId="0" applyNumberFormat="1" applyFont="1" applyFill="1" applyBorder="1" applyAlignment="1" applyProtection="1">
      <alignment horizontal="center" vertical="top" wrapText="1"/>
    </xf>
    <xf numFmtId="165" fontId="3" fillId="2" borderId="17" xfId="1" applyNumberFormat="1" applyFont="1" applyFill="1" applyBorder="1" applyAlignment="1">
      <alignment horizontal="center" vertical="top" wrapText="1"/>
    </xf>
    <xf numFmtId="164" fontId="3" fillId="2" borderId="17" xfId="0" applyNumberFormat="1" applyFont="1" applyFill="1" applyBorder="1" applyAlignment="1">
      <alignment wrapText="1"/>
    </xf>
    <xf numFmtId="0" fontId="9" fillId="2" borderId="17" xfId="0" applyNumberFormat="1" applyFont="1" applyFill="1" applyBorder="1" applyAlignment="1" applyProtection="1">
      <alignment vertical="top" wrapText="1"/>
    </xf>
    <xf numFmtId="168" fontId="9" fillId="2" borderId="17" xfId="0" applyNumberFormat="1" applyFont="1" applyFill="1" applyBorder="1" applyAlignment="1" applyProtection="1">
      <alignment vertical="top" wrapText="1"/>
    </xf>
    <xf numFmtId="0" fontId="3" fillId="2" borderId="18" xfId="0" applyFont="1" applyFill="1" applyBorder="1"/>
    <xf numFmtId="164" fontId="3" fillId="2" borderId="18" xfId="1" applyFont="1" applyFill="1" applyBorder="1"/>
    <xf numFmtId="0" fontId="3" fillId="2" borderId="18" xfId="0" applyNumberFormat="1" applyFont="1" applyFill="1" applyBorder="1"/>
    <xf numFmtId="0" fontId="3" fillId="2" borderId="18" xfId="0" applyFont="1" applyFill="1" applyBorder="1" applyAlignment="1">
      <alignment horizontal="center" vertical="top"/>
    </xf>
    <xf numFmtId="164" fontId="3" fillId="2" borderId="18" xfId="1" applyFont="1" applyFill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center" vertical="top"/>
    </xf>
    <xf numFmtId="0" fontId="3" fillId="2" borderId="19" xfId="0" applyFont="1" applyFill="1" applyBorder="1"/>
    <xf numFmtId="0" fontId="3" fillId="2" borderId="1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165" fontId="3" fillId="2" borderId="19" xfId="1" applyNumberFormat="1" applyFont="1" applyFill="1" applyBorder="1" applyAlignment="1">
      <alignment vertical="center"/>
    </xf>
    <xf numFmtId="164" fontId="3" fillId="2" borderId="19" xfId="1" applyFont="1" applyFill="1" applyBorder="1" applyAlignment="1">
      <alignment vertical="center"/>
    </xf>
    <xf numFmtId="2" fontId="3" fillId="2" borderId="19" xfId="0" applyNumberFormat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vertical="top"/>
    </xf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1" applyNumberFormat="1" applyFont="1" applyFill="1"/>
    <xf numFmtId="2" fontId="3" fillId="2" borderId="0" xfId="0" applyNumberFormat="1" applyFont="1" applyFill="1"/>
    <xf numFmtId="2" fontId="3" fillId="3" borderId="0" xfId="0" applyNumberFormat="1" applyFont="1" applyFill="1"/>
    <xf numFmtId="39" fontId="3" fillId="2" borderId="0" xfId="0" applyNumberFormat="1" applyFont="1" applyFill="1"/>
    <xf numFmtId="0" fontId="16" fillId="2" borderId="0" xfId="0" applyFont="1" applyFill="1" applyAlignment="1">
      <alignment horizontal="center"/>
    </xf>
    <xf numFmtId="164" fontId="3" fillId="2" borderId="0" xfId="1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view%20Format%20P2K\Litbang%202010\Program%20&amp;%20Anggaran\APBA\P2K\B.%2019.%20PENGAIRAN\Program%202010\FAIZ%20Padang\Documents%20and%20Settings\Romo\Local%20Settings\Temp\KHUSUS\LAPORAN\LAPORAN%20BULANAN%20APBD%20DESEMBER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imam\2013\Lap%20-%20POP\Jan\Ja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AM%20FUADI\2012\LAPORAN%20BULANAN%20POP%202012\Okt\OKT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pplication%20Data\Microsoft\Excel\SIMBANGDA\RFK-1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AM%20FUADI\2012\LAPORAN%202012\BULANAN\SEPT\Simbangda\SEPT%202012-simba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view%20Format%20P2K\New%20FIle\P2K\1%20P2K%20Update\SURAT%20RAPIMSUS%20BMCK%2015-09-11\00.%20D1%20AMAT\GENERATOR_SMEA_KORWIL%20ALA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50\Litbang%202010\Program%20&amp;%20Anggaran\APBA\P2K\B.%2019.%20PENGAIRAN\Program%202010\FAIZ%20Padang\Documents%20and%20Settings\Romo\Local%20Settings\Temp\KHUSUS\LAPORAN\LAPORAN%20BULANAN%20APBD%20DESEMBER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1%20DST\My%20Documents\Jantho\rab\RAB%20LAmpulo\CAIXA%20&amp;%20HUSNI\CONSULTANT%20FILE\ANALISA%20STANDAR%20BINA%20MARGA\BINA%20MARGA%20FILE\OE-EE\6-AGG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1%20DST\A1%20A2%20A3%20ACEH%20plus%20PPKA%20N%20DPKK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.PRA%20RAPIM\12.DESEMBER\Kurva%20S%2020101208\Kurva%20S%20Ii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FIle\P2K\1%20P2K%20Update\SURAT%20RAPIMSUS%20BMCK%2015-09-11\00.%20D1%20AMAT\GENERATOR_SMEA_KORWIL%20AL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3)"/>
      <sheetName val="VISI MISI"/>
      <sheetName val="FORM 4"/>
      <sheetName val="FORM 5"/>
      <sheetName val="FORM 5 (2)"/>
      <sheetName val="FORM 6 (Rp.)(SIMB)"/>
      <sheetName val="FORM 6 (Rp.) (DINAS)"/>
      <sheetName val="FORM 7"/>
      <sheetName val="FORM 8 (%)"/>
      <sheetName val="FORM 8 (%) (uang)"/>
      <sheetName val="Target PAD-Rp."/>
      <sheetName val="PAD"/>
      <sheetName val="PAD (2)"/>
      <sheetName val="RANGKUMAN"/>
      <sheetName val="RANGKUMAN (2)"/>
      <sheetName val="Simbangda"/>
      <sheetName val="RFK 1 Dinas"/>
      <sheetName val="RFK-2"/>
      <sheetName val="SEKRET"/>
      <sheetName val="PPT"/>
      <sheetName val="IAB"/>
      <sheetName val="SWP"/>
      <sheetName val="KSP"/>
      <sheetName val="PC"/>
      <sheetName val="JT"/>
      <sheetName val="SLN"/>
      <sheetName val="BS"/>
      <sheetName val="PBL"/>
      <sheetName val="SC"/>
      <sheetName val="Paket"/>
      <sheetName val="RFK 3 S"/>
      <sheetName val="Lap TEPP"/>
      <sheetName val="RFK 3 S (2)"/>
      <sheetName val="REKAPITULASI PENGADAAN"/>
      <sheetName val="SISA ANGGARAN PENGADAAN"/>
      <sheetName val="RFK 3 umum"/>
      <sheetName val="RAKOR TW 2 BNGD"/>
      <sheetName val="BAHAN RAKOR TW 1 BNGD (2)"/>
      <sheetName val="RAKOR TW 2 BPPDA"/>
    </sheetNames>
    <sheetDataSet>
      <sheetData sheetId="0"/>
      <sheetData sheetId="1"/>
      <sheetData sheetId="2">
        <row r="7">
          <cell r="D7" t="str">
            <v>510 surat</v>
          </cell>
        </row>
        <row r="8">
          <cell r="D8" t="str">
            <v>48 telepon, 82 BGB, 18 PAM dan 6 internet</v>
          </cell>
        </row>
        <row r="9">
          <cell r="D9" t="str">
            <v>5 mobil &amp; 14 gedung</v>
          </cell>
        </row>
        <row r="10">
          <cell r="D10" t="str">
            <v>1 Kantor Dinas &amp; 6 Kantor Balai</v>
          </cell>
        </row>
        <row r="11">
          <cell r="D11" t="str">
            <v>49 jenis</v>
          </cell>
        </row>
        <row r="12">
          <cell r="D12" t="str">
            <v>33 jenis cetakan &amp; 2 jenis penggandaan</v>
          </cell>
        </row>
        <row r="13">
          <cell r="D13" t="str">
            <v>36 jenis</v>
          </cell>
        </row>
        <row r="14">
          <cell r="D14" t="str">
            <v>7 obyek barang modal</v>
          </cell>
        </row>
        <row r="15">
          <cell r="D15" t="str">
            <v>25 jenis</v>
          </cell>
        </row>
        <row r="16">
          <cell r="D16" t="str">
            <v>6 jenis koran &amp; 8 jenis buku</v>
          </cell>
        </row>
        <row r="17">
          <cell r="D17" t="str">
            <v>61 kegiatan</v>
          </cell>
        </row>
        <row r="18">
          <cell r="D18" t="str">
            <v>1 Dinas</v>
          </cell>
        </row>
        <row r="19">
          <cell r="D19" t="str">
            <v>1 Dinas.</v>
          </cell>
        </row>
        <row r="22">
          <cell r="D22" t="str">
            <v>6 Rumah Dinas &amp; 4 Mess</v>
          </cell>
        </row>
        <row r="23">
          <cell r="D23" t="str">
            <v>6 balai &amp; 1 kantor dinas</v>
          </cell>
        </row>
        <row r="24">
          <cell r="D24" t="str">
            <v>6 balai &amp; 1 kantor dinas</v>
          </cell>
        </row>
        <row r="25">
          <cell r="D25" t="str">
            <v>2 genset</v>
          </cell>
        </row>
        <row r="26">
          <cell r="D26" t="str">
            <v>6 balai &amp; 1 kantor dinas</v>
          </cell>
        </row>
        <row r="27">
          <cell r="D27" t="str">
            <v>361 jenis</v>
          </cell>
        </row>
        <row r="28">
          <cell r="D28" t="str">
            <v>1 Dinas &amp; 6 Balai</v>
          </cell>
        </row>
        <row r="29">
          <cell r="D29" t="str">
            <v>19 Unit</v>
          </cell>
        </row>
        <row r="30">
          <cell r="D30" t="str">
            <v>1 dinas</v>
          </cell>
        </row>
        <row r="33">
          <cell r="D33" t="str">
            <v>19 psl, 950 pdh</v>
          </cell>
        </row>
        <row r="36">
          <cell r="D36" t="str">
            <v>225 personil</v>
          </cell>
        </row>
        <row r="37">
          <cell r="D37" t="str">
            <v>800 personil</v>
          </cell>
        </row>
        <row r="40">
          <cell r="D40" t="str">
            <v>7 Laporan</v>
          </cell>
        </row>
        <row r="41">
          <cell r="D41" t="str">
            <v>33 Daerah Irigasi</v>
          </cell>
        </row>
        <row r="42">
          <cell r="D42" t="str">
            <v>5 Dokumen</v>
          </cell>
        </row>
        <row r="43">
          <cell r="D43" t="str">
            <v>1 Dinas</v>
          </cell>
        </row>
        <row r="44">
          <cell r="D44" t="str">
            <v>4 buletin dewan SDA, 7 lap</v>
          </cell>
        </row>
        <row r="45">
          <cell r="D45" t="str">
            <v>3 dokumen</v>
          </cell>
        </row>
        <row r="46">
          <cell r="D46" t="str">
            <v>4 Laporan</v>
          </cell>
        </row>
        <row r="47">
          <cell r="D47" t="str">
            <v>15 DI</v>
          </cell>
        </row>
        <row r="48">
          <cell r="D48" t="str">
            <v>15 DI</v>
          </cell>
        </row>
        <row r="49">
          <cell r="D49" t="str">
            <v>9 DI</v>
          </cell>
        </row>
        <row r="50">
          <cell r="D50" t="str">
            <v>48 DI</v>
          </cell>
        </row>
        <row r="51">
          <cell r="D51" t="str">
            <v>6 DI</v>
          </cell>
        </row>
        <row r="52">
          <cell r="D52" t="str">
            <v>13 DI</v>
          </cell>
        </row>
        <row r="53">
          <cell r="D53" t="str">
            <v>1 Dinas</v>
          </cell>
        </row>
        <row r="56">
          <cell r="D56" t="str">
            <v>6 Laporan</v>
          </cell>
        </row>
        <row r="57">
          <cell r="D57" t="str">
            <v>4 lokasi</v>
          </cell>
        </row>
        <row r="58">
          <cell r="D58" t="str">
            <v>2 Dokumen</v>
          </cell>
        </row>
        <row r="59">
          <cell r="D59" t="str">
            <v>40,55 Km</v>
          </cell>
        </row>
        <row r="60">
          <cell r="D60" t="str">
            <v>14 pertemuan</v>
          </cell>
        </row>
        <row r="61">
          <cell r="D61" t="str">
            <v>2 lokasi</v>
          </cell>
        </row>
        <row r="62">
          <cell r="D62" t="str">
            <v>3 lokasi</v>
          </cell>
        </row>
        <row r="63">
          <cell r="D63" t="str">
            <v>2 embung</v>
          </cell>
        </row>
        <row r="64">
          <cell r="D64" t="str">
            <v>5 lokasi</v>
          </cell>
        </row>
        <row r="65">
          <cell r="D65" t="str">
            <v>2 lokasi</v>
          </cell>
        </row>
        <row r="66">
          <cell r="D66" t="str">
            <v>3 lokasi</v>
          </cell>
        </row>
        <row r="69">
          <cell r="D69" t="str">
            <v>2 Dokumen</v>
          </cell>
        </row>
        <row r="70">
          <cell r="D70" t="str">
            <v>2 lap</v>
          </cell>
        </row>
        <row r="71">
          <cell r="D71" t="str">
            <v>4 Dokumen</v>
          </cell>
        </row>
        <row r="72">
          <cell r="D72" t="str">
            <v>2 buletin, 1 database, 1 lap</v>
          </cell>
        </row>
        <row r="73">
          <cell r="D73" t="str">
            <v>4 lokasi</v>
          </cell>
        </row>
        <row r="74">
          <cell r="D74" t="str">
            <v>1 Dinas</v>
          </cell>
        </row>
        <row r="75">
          <cell r="D75" t="str">
            <v>2 Waduk dan 6 SA</v>
          </cell>
        </row>
        <row r="76">
          <cell r="D76" t="str">
            <v>4 Dokumen</v>
          </cell>
        </row>
        <row r="77">
          <cell r="D77" t="str">
            <v>2 lokasi</v>
          </cell>
        </row>
        <row r="78">
          <cell r="D78" t="str">
            <v>1 Dinas</v>
          </cell>
        </row>
        <row r="79">
          <cell r="D79" t="str">
            <v>3 Kegiatan</v>
          </cell>
        </row>
        <row r="80">
          <cell r="D80" t="str">
            <v>4 lokasi</v>
          </cell>
        </row>
        <row r="81">
          <cell r="D81" t="str">
            <v>12 lokasi</v>
          </cell>
        </row>
        <row r="82">
          <cell r="D82" t="str">
            <v>5 pos hidrologi</v>
          </cell>
        </row>
        <row r="83">
          <cell r="D83" t="str">
            <v>3 lokasi</v>
          </cell>
        </row>
        <row r="84">
          <cell r="D84" t="str">
            <v>4 lokasi</v>
          </cell>
        </row>
        <row r="85">
          <cell r="D85" t="str">
            <v>1 pos hidrologi</v>
          </cell>
        </row>
        <row r="86">
          <cell r="D86" t="str">
            <v>10 lokasi</v>
          </cell>
        </row>
        <row r="87">
          <cell r="D87" t="str">
            <v>10 lokasi, 125 patok batas &amp; 50 papan larangan</v>
          </cell>
        </row>
        <row r="88">
          <cell r="D88" t="str">
            <v>3 pos</v>
          </cell>
        </row>
        <row r="89">
          <cell r="D89" t="str">
            <v>9 lokasi</v>
          </cell>
        </row>
        <row r="90">
          <cell r="D90" t="str">
            <v>7 lokasi &amp; 30 patok batas</v>
          </cell>
        </row>
        <row r="91">
          <cell r="D91" t="str">
            <v>14 pos hidrologi</v>
          </cell>
        </row>
        <row r="92">
          <cell r="D92" t="str">
            <v>6 lokasi.</v>
          </cell>
        </row>
        <row r="93">
          <cell r="D93" t="str">
            <v>20 lokasi, 60 patok batas &amp; 20 papan peringatan</v>
          </cell>
        </row>
        <row r="94">
          <cell r="D94" t="str">
            <v>14 pos hidrologi</v>
          </cell>
        </row>
        <row r="95">
          <cell r="D95" t="str">
            <v>3 lokasi</v>
          </cell>
        </row>
        <row r="96">
          <cell r="D96" t="str">
            <v>20 lokasi, 55 patok batas &amp; 55 papan peringatan</v>
          </cell>
        </row>
        <row r="97">
          <cell r="D97" t="str">
            <v>39 pos hidrologi</v>
          </cell>
        </row>
        <row r="98">
          <cell r="D98" t="str">
            <v>1 kajian, 2 lap</v>
          </cell>
        </row>
        <row r="101">
          <cell r="D101" t="str">
            <v>2 Laporan</v>
          </cell>
        </row>
        <row r="102">
          <cell r="D102" t="str">
            <v>18 lokasi</v>
          </cell>
        </row>
        <row r="103">
          <cell r="D103" t="str">
            <v>3 Laporan</v>
          </cell>
        </row>
        <row r="104">
          <cell r="D104" t="str">
            <v>6 Balai PSDA</v>
          </cell>
        </row>
        <row r="105">
          <cell r="D105" t="str">
            <v>1 piket &amp; 6 Balai PSDA, 3.000 lbr karung plastik</v>
          </cell>
        </row>
        <row r="106">
          <cell r="D106" t="str">
            <v>5 lokasi</v>
          </cell>
        </row>
        <row r="107">
          <cell r="D107" t="str">
            <v>1 piket &amp; 1 wil balai</v>
          </cell>
        </row>
        <row r="108">
          <cell r="D108" t="str">
            <v>8 lokasi</v>
          </cell>
        </row>
        <row r="109">
          <cell r="D109" t="str">
            <v>1 piket &amp; 1 wil Balai</v>
          </cell>
        </row>
        <row r="110">
          <cell r="D110" t="str">
            <v>5 Sungai</v>
          </cell>
        </row>
        <row r="111">
          <cell r="D111" t="str">
            <v>1 Piket &amp; 1 wil balai</v>
          </cell>
        </row>
        <row r="112">
          <cell r="D112" t="str">
            <v>7 Sungai</v>
          </cell>
        </row>
        <row r="113">
          <cell r="D113" t="str">
            <v>1 Piket &amp; 1 wil balai</v>
          </cell>
        </row>
        <row r="114">
          <cell r="D114" t="str">
            <v>4 sungai</v>
          </cell>
        </row>
        <row r="115">
          <cell r="D115" t="str">
            <v>1 Piket &amp; 1 wil balai</v>
          </cell>
        </row>
        <row r="116">
          <cell r="D116" t="str">
            <v>6 Sungai</v>
          </cell>
        </row>
        <row r="117">
          <cell r="D117" t="str">
            <v>1 piket &amp; 1 wil balai</v>
          </cell>
        </row>
      </sheetData>
      <sheetData sheetId="3"/>
      <sheetData sheetId="4"/>
      <sheetData sheetId="5">
        <row r="7">
          <cell r="A7" t="str">
            <v>1.03.1.03.02.01.</v>
          </cell>
          <cell r="B7" t="str">
            <v>I</v>
          </cell>
          <cell r="C7" t="str">
            <v>Program Pelayanan Administrasi Perkantoran</v>
          </cell>
        </row>
        <row r="8">
          <cell r="A8" t="str">
            <v>1.03.1.03.02.01.01.</v>
          </cell>
          <cell r="B8" t="str">
            <v>01</v>
          </cell>
          <cell r="C8" t="str">
            <v>Kegiatan Penyediaan Jasa Surat Menyurat</v>
          </cell>
          <cell r="D8" t="str">
            <v>Kepum</v>
          </cell>
          <cell r="E8">
            <v>12000000</v>
          </cell>
        </row>
        <row r="9">
          <cell r="A9" t="str">
            <v>1.03.1.03.02.01.02.</v>
          </cell>
          <cell r="B9" t="str">
            <v>02</v>
          </cell>
          <cell r="C9" t="str">
            <v>Kegiatan Penyediaan Jasa Komunikasi, Sumber Daya Air dan Listrik</v>
          </cell>
          <cell r="D9" t="str">
            <v>Kepum</v>
          </cell>
          <cell r="E9">
            <v>1013600000</v>
          </cell>
        </row>
        <row r="10">
          <cell r="A10" t="str">
            <v>1.03.1.03.02.01.05.</v>
          </cell>
          <cell r="B10" t="str">
            <v>03</v>
          </cell>
          <cell r="C10" t="str">
            <v>Kegiatan Jaminan Barang Milik Daerah</v>
          </cell>
          <cell r="D10" t="str">
            <v>Kepum</v>
          </cell>
          <cell r="E10">
            <v>58500000</v>
          </cell>
        </row>
        <row r="11">
          <cell r="A11" t="str">
            <v>1.03.1.03.02.01.08.</v>
          </cell>
          <cell r="B11" t="str">
            <v>04</v>
          </cell>
          <cell r="C11" t="str">
            <v>Kegiatan Penyediaan Jasa Kebersihan Kantor/Rumah Dinas</v>
          </cell>
          <cell r="D11" t="str">
            <v>Kepum</v>
          </cell>
          <cell r="E11">
            <v>320640000</v>
          </cell>
        </row>
        <row r="12">
          <cell r="A12" t="str">
            <v>1.03.1.03.02.01.10.</v>
          </cell>
          <cell r="B12" t="str">
            <v>05</v>
          </cell>
          <cell r="C12" t="str">
            <v>Kegiatan Penyediaan Alat Tulis Kantor</v>
          </cell>
          <cell r="D12" t="str">
            <v>Kepum</v>
          </cell>
          <cell r="E12">
            <v>220000000</v>
          </cell>
        </row>
        <row r="13">
          <cell r="A13" t="str">
            <v>1.03.1.03.02.01.11.</v>
          </cell>
          <cell r="B13" t="str">
            <v>06</v>
          </cell>
          <cell r="C13" t="str">
            <v>Penyediaan Barang Cetak dan penggandaan</v>
          </cell>
          <cell r="D13" t="str">
            <v>Kepum</v>
          </cell>
          <cell r="E13">
            <v>250000000</v>
          </cell>
        </row>
        <row r="14">
          <cell r="A14" t="str">
            <v>1.03.1.03.02.01.12.</v>
          </cell>
          <cell r="B14" t="str">
            <v>07</v>
          </cell>
          <cell r="C14" t="str">
            <v>Kegiatan Penyediaan Komponen Instalasi Listrik/Penerangan Bangunan Kantor</v>
          </cell>
          <cell r="D14" t="str">
            <v>Kepum</v>
          </cell>
          <cell r="E14">
            <v>204000000</v>
          </cell>
        </row>
        <row r="15">
          <cell r="A15" t="str">
            <v>1.03.1.03.02.01.13.</v>
          </cell>
          <cell r="B15" t="str">
            <v>08</v>
          </cell>
          <cell r="C15" t="str">
            <v>Kegiatan Penyediaan Peralatan dan Perlengkapan Kantor</v>
          </cell>
          <cell r="D15" t="str">
            <v>Kepum</v>
          </cell>
          <cell r="E15">
            <v>929041000</v>
          </cell>
        </row>
        <row r="16">
          <cell r="A16" t="str">
            <v>1.03.1.03.02.01.14.</v>
          </cell>
          <cell r="B16" t="str">
            <v>09</v>
          </cell>
          <cell r="C16" t="str">
            <v>Kegiatan Penyediaan Peralatan Rumah Tangga</v>
          </cell>
          <cell r="D16" t="str">
            <v>Kepum</v>
          </cell>
          <cell r="E16">
            <v>94884000</v>
          </cell>
        </row>
        <row r="17">
          <cell r="A17" t="str">
            <v>1.03.1.03.02.01.15.</v>
          </cell>
          <cell r="B17" t="str">
            <v>10</v>
          </cell>
          <cell r="C17" t="str">
            <v>Kegiatan Penyediaan Bahan Bacaan dan Peraturan Perundang-undangan</v>
          </cell>
          <cell r="D17" t="str">
            <v>Kepum</v>
          </cell>
          <cell r="E17">
            <v>14400000</v>
          </cell>
        </row>
        <row r="18">
          <cell r="A18" t="str">
            <v>1.03.1.03.02.01.17.</v>
          </cell>
          <cell r="B18">
            <v>11</v>
          </cell>
          <cell r="C18" t="str">
            <v>Kegiatan Penyediaan Makanan dan Minuman</v>
          </cell>
          <cell r="D18" t="str">
            <v>Kepum</v>
          </cell>
          <cell r="E18">
            <v>117750000</v>
          </cell>
        </row>
        <row r="19">
          <cell r="A19" t="str">
            <v>1.03.1.03.02.01.18.</v>
          </cell>
          <cell r="B19">
            <v>12</v>
          </cell>
          <cell r="C19" t="str">
            <v>Kegiatan Rapat-rapat Koordinasi dan Konsultasi di dalam dan luar Daerah</v>
          </cell>
          <cell r="D19" t="str">
            <v>Kepum</v>
          </cell>
          <cell r="E19">
            <v>760230000</v>
          </cell>
        </row>
        <row r="20">
          <cell r="A20" t="str">
            <v>1.03.1.03.02.01.19.</v>
          </cell>
          <cell r="B20">
            <v>13</v>
          </cell>
          <cell r="C20" t="str">
            <v>Kegiatan Penyediaan Jasa Pelayanan Perkantoran</v>
          </cell>
          <cell r="D20" t="str">
            <v>Kepum</v>
          </cell>
          <cell r="E20">
            <v>1900000000</v>
          </cell>
        </row>
        <row r="22">
          <cell r="A22" t="str">
            <v>1.03.1.03.02.02.</v>
          </cell>
          <cell r="B22" t="str">
            <v>II</v>
          </cell>
          <cell r="C22" t="str">
            <v>Program Peningkatan Sarana dan Prasarana Aparatur</v>
          </cell>
        </row>
        <row r="23">
          <cell r="A23" t="str">
            <v>1.03.1.03.02.02.21.</v>
          </cell>
          <cell r="B23">
            <v>14</v>
          </cell>
          <cell r="C23" t="str">
            <v>Kegiatan Pemeliharaan Rutin/Berkala Rumah Dinas</v>
          </cell>
          <cell r="D23" t="str">
            <v>Kepum</v>
          </cell>
          <cell r="E23">
            <v>180000000</v>
          </cell>
        </row>
        <row r="24">
          <cell r="A24" t="str">
            <v>1.03.1.03.02.02.22.</v>
          </cell>
          <cell r="B24">
            <v>15</v>
          </cell>
          <cell r="C24" t="str">
            <v>Kegiatan Pemeliharaan Rutin/Berkala Gedung Kantor</v>
          </cell>
          <cell r="D24" t="str">
            <v>Kepum</v>
          </cell>
          <cell r="E24">
            <v>1070000000</v>
          </cell>
        </row>
        <row r="25">
          <cell r="A25" t="str">
            <v>1.03.1.03.02.02.24.</v>
          </cell>
          <cell r="B25">
            <v>16</v>
          </cell>
          <cell r="C25" t="str">
            <v>Kegiatan Pemeliharaan Rutin/Berkala Kendaraan Dinas/Operasional</v>
          </cell>
          <cell r="D25" t="str">
            <v>Kepum</v>
          </cell>
          <cell r="E25">
            <v>1423586000</v>
          </cell>
        </row>
        <row r="26">
          <cell r="A26" t="str">
            <v>1.03.1.03.02.02.26.</v>
          </cell>
          <cell r="B26">
            <v>17</v>
          </cell>
          <cell r="C26" t="str">
            <v>Kegiatan Pemeliharaan Rutin /Berkala Perlengkapan Gedung Kantor</v>
          </cell>
          <cell r="D26" t="str">
            <v>Kepum</v>
          </cell>
          <cell r="E26">
            <v>30000000</v>
          </cell>
        </row>
        <row r="27">
          <cell r="A27" t="str">
            <v>1.03.1.03.02.02.29.</v>
          </cell>
          <cell r="B27">
            <v>18</v>
          </cell>
          <cell r="C27" t="str">
            <v>Kegiatan Pemeliharaan Rutin/Berkala Meubelair</v>
          </cell>
          <cell r="D27" t="str">
            <v>Kepum</v>
          </cell>
          <cell r="E27">
            <v>22555000</v>
          </cell>
        </row>
        <row r="28">
          <cell r="A28" t="str">
            <v>1.03.1.03.02.02.30.</v>
          </cell>
          <cell r="B28">
            <v>19</v>
          </cell>
          <cell r="C28" t="str">
            <v>Kegiatan Pemeliharaan Rutin/Berkala Peralatan Kantor dan Rumah Tangga</v>
          </cell>
          <cell r="D28" t="str">
            <v>Kepum</v>
          </cell>
          <cell r="E28">
            <v>203592000</v>
          </cell>
        </row>
        <row r="29">
          <cell r="A29" t="str">
            <v>1.03.1.03.02.02.33.</v>
          </cell>
          <cell r="B29">
            <v>20</v>
          </cell>
          <cell r="C29" t="str">
            <v>Kegiatan Pemeliharaan Rutin/Berkala Arsip</v>
          </cell>
          <cell r="D29" t="str">
            <v>Kepum</v>
          </cell>
          <cell r="E29">
            <v>11400000</v>
          </cell>
        </row>
        <row r="30">
          <cell r="A30" t="str">
            <v>1.03.1.03.02.02.38.</v>
          </cell>
          <cell r="B30">
            <v>21</v>
          </cell>
          <cell r="C30" t="str">
            <v>Kegiatan Pemeliharan Rutin/Berkala Alat Besar dan Berat</v>
          </cell>
          <cell r="D30" t="str">
            <v>PBP-SWP</v>
          </cell>
          <cell r="E30">
            <v>926000000</v>
          </cell>
        </row>
        <row r="31">
          <cell r="A31" t="str">
            <v>1.03.1.03.02.02.45.</v>
          </cell>
          <cell r="B31">
            <v>22</v>
          </cell>
          <cell r="C31" t="str">
            <v>Kegiatan Rehab Gedung Kantor/UPTD/Balai</v>
          </cell>
          <cell r="D31" t="str">
            <v>Kepum</v>
          </cell>
          <cell r="E31">
            <v>808700000</v>
          </cell>
        </row>
        <row r="33">
          <cell r="A33" t="str">
            <v>1.03.1.03.02.03.</v>
          </cell>
          <cell r="B33" t="str">
            <v>III</v>
          </cell>
          <cell r="C33" t="str">
            <v>Program Peningkatan Disiplin Aparatur</v>
          </cell>
        </row>
        <row r="34">
          <cell r="A34" t="str">
            <v>1.03.1.03.02.03.02.</v>
          </cell>
          <cell r="B34">
            <v>23</v>
          </cell>
          <cell r="C34" t="str">
            <v>Pengadaan Pakaian Dinas beserta Perlengkapannya</v>
          </cell>
          <cell r="D34" t="str">
            <v>Kepum</v>
          </cell>
          <cell r="E34">
            <v>596468000</v>
          </cell>
        </row>
        <row r="36">
          <cell r="A36" t="str">
            <v>1.03.1.03.02.05.</v>
          </cell>
          <cell r="B36" t="str">
            <v>IV</v>
          </cell>
          <cell r="C36" t="str">
            <v>Program Peningkatan Kapasitas Sumber Daya Aparatur</v>
          </cell>
        </row>
        <row r="37">
          <cell r="A37" t="str">
            <v>1.03.1.03.02.05.02.</v>
          </cell>
          <cell r="B37">
            <v>24</v>
          </cell>
          <cell r="C37" t="str">
            <v>Kegiatan Sosialisasi Peraturan Perundang-undangan</v>
          </cell>
          <cell r="D37" t="str">
            <v>Kepum</v>
          </cell>
          <cell r="E37">
            <v>75000000</v>
          </cell>
        </row>
        <row r="38">
          <cell r="A38" t="str">
            <v>1.03.1.03.02.05.03.</v>
          </cell>
          <cell r="B38">
            <v>25</v>
          </cell>
          <cell r="C38" t="str">
            <v>Kegiatan Bimbingan Teknis Implementasi Peraturan Perundang-Undangan</v>
          </cell>
          <cell r="D38" t="str">
            <v>Kepum</v>
          </cell>
          <cell r="E38">
            <v>185000000</v>
          </cell>
        </row>
        <row r="40">
          <cell r="A40" t="str">
            <v>1.03.1.03.02.19.</v>
          </cell>
          <cell r="B40" t="str">
            <v>V</v>
          </cell>
          <cell r="C40" t="str">
            <v>Program Pengembangan dan Pengelolaan Jaringan Irigasi,  Rawa serta Jaringan Air Lainnya</v>
          </cell>
        </row>
        <row r="41">
          <cell r="A41" t="str">
            <v>1.03.1.03.02.19.01.</v>
          </cell>
          <cell r="B41">
            <v>26</v>
          </cell>
          <cell r="C41" t="str">
            <v>Kegiatan Perencanaan teknis Prasarana dan Sarana Irigasi</v>
          </cell>
          <cell r="D41" t="str">
            <v>SID</v>
          </cell>
          <cell r="E41">
            <v>2000000000</v>
          </cell>
        </row>
        <row r="42">
          <cell r="A42" t="str">
            <v>1.03.1.03.02.19.02.</v>
          </cell>
          <cell r="B42">
            <v>27</v>
          </cell>
          <cell r="C42" t="str">
            <v>Kegiatan Perbaikan dan Pembangunan Prasarana dan Sarana Irigasi</v>
          </cell>
          <cell r="D42" t="str">
            <v>PP-IAB</v>
          </cell>
          <cell r="E42">
            <v>40739390000</v>
          </cell>
        </row>
        <row r="43">
          <cell r="A43" t="str">
            <v>1.03.1.03.02.19.03.</v>
          </cell>
          <cell r="B43">
            <v>28</v>
          </cell>
          <cell r="C43" t="str">
            <v>Kegiatan Pembinaan, Pemantauan &amp; Evaluasi Kinerja dan Kondisi Prasarana dan Sarana Irigasi</v>
          </cell>
          <cell r="D43" t="str">
            <v>OP-IAB</v>
          </cell>
          <cell r="E43">
            <v>300000000</v>
          </cell>
        </row>
        <row r="44">
          <cell r="A44" t="str">
            <v>1.03.1.03.02.19.05.</v>
          </cell>
          <cell r="B44">
            <v>29</v>
          </cell>
          <cell r="C44" t="str">
            <v>Kegiatan Pendampingan Bantuan/ Pinjaman Luar Negeri</v>
          </cell>
          <cell r="D44" t="str">
            <v>PK SWP</v>
          </cell>
          <cell r="E44">
            <v>690000000</v>
          </cell>
        </row>
        <row r="45">
          <cell r="A45" t="str">
            <v>1.03.1.03.02.19.06.</v>
          </cell>
          <cell r="B45">
            <v>30</v>
          </cell>
          <cell r="C45" t="str">
            <v>Kegiatan Kerjasama dalam Pengelolaan SDA</v>
          </cell>
          <cell r="D45" t="str">
            <v>KMM</v>
          </cell>
          <cell r="E45">
            <v>720000000</v>
          </cell>
        </row>
        <row r="46">
          <cell r="A46" t="str">
            <v>1.03.1.03.02.19.07.</v>
          </cell>
          <cell r="B46">
            <v>31</v>
          </cell>
          <cell r="C46" t="str">
            <v>Kegiatan Penyusunan Program dan Anggaran Pengelolaan SDA</v>
          </cell>
          <cell r="D46" t="str">
            <v>Program</v>
          </cell>
          <cell r="E46">
            <v>450000000</v>
          </cell>
        </row>
        <row r="47">
          <cell r="A47" t="str">
            <v>1.03.1.03.02.19.08.</v>
          </cell>
          <cell r="B47">
            <v>32</v>
          </cell>
          <cell r="C47" t="str">
            <v>Kegiatan Pemantauan, Evaluasi dan Pelaporan Kinerja Pengelolaan SDA</v>
          </cell>
          <cell r="D47" t="str">
            <v>Program</v>
          </cell>
          <cell r="E47">
            <v>550000000</v>
          </cell>
        </row>
        <row r="48">
          <cell r="A48" t="str">
            <v>1.03.1.03.02.19.09.</v>
          </cell>
          <cell r="B48">
            <v>33</v>
          </cell>
          <cell r="C48" t="str">
            <v>Kegiatan Pemeliharaan Prasarana dan Sarana Irigasi Balai PSDA Pemali Comal</v>
          </cell>
          <cell r="D48" t="str">
            <v>OP-PC</v>
          </cell>
          <cell r="E48">
            <v>3329870000</v>
          </cell>
        </row>
        <row r="49">
          <cell r="A49" t="str">
            <v>1.03.1.03.02.19.10.</v>
          </cell>
          <cell r="B49">
            <v>34</v>
          </cell>
          <cell r="C49" t="str">
            <v>Kegiatan Pemeliharaan Prasarana dan Sarana Irigasi Balai PSDA Jragung Tuntang</v>
          </cell>
          <cell r="D49" t="str">
            <v>OP-JT</v>
          </cell>
          <cell r="E49">
            <v>3190600000</v>
          </cell>
        </row>
        <row r="50">
          <cell r="A50" t="str">
            <v>1.03.1.03.02.19.11.</v>
          </cell>
          <cell r="B50">
            <v>35</v>
          </cell>
          <cell r="C50" t="str">
            <v>Kegiatan Pemeliharaan Prasarana dan Sarana Irigasi Balai PSDA Seluna</v>
          </cell>
          <cell r="D50" t="str">
            <v>OP-SLN</v>
          </cell>
          <cell r="E50">
            <v>2480070000</v>
          </cell>
        </row>
        <row r="51">
          <cell r="A51" t="str">
            <v>1.03.1.03.02.19.12.</v>
          </cell>
          <cell r="B51">
            <v>36</v>
          </cell>
          <cell r="C51" t="str">
            <v>Kegiatan Pemeliharaan Prasarana dan Sarana Irigasi Balai PSDA Bengawan Solo</v>
          </cell>
          <cell r="D51" t="str">
            <v>OP-BS</v>
          </cell>
          <cell r="E51">
            <v>4489130000</v>
          </cell>
        </row>
        <row r="52">
          <cell r="A52" t="str">
            <v>1.03.1.03.02.19.13.</v>
          </cell>
          <cell r="B52">
            <v>37</v>
          </cell>
          <cell r="C52" t="str">
            <v>Kegiatan Pemeliharaan Prasarana dan Sarana Irigasi Balai PSDA Probolo</v>
          </cell>
          <cell r="D52" t="str">
            <v>OP-PBL</v>
          </cell>
          <cell r="E52">
            <v>1310240000</v>
          </cell>
        </row>
        <row r="53">
          <cell r="A53" t="str">
            <v>1.03.1.03.02.19.14.</v>
          </cell>
          <cell r="B53">
            <v>38</v>
          </cell>
          <cell r="C53" t="str">
            <v>Kegiatan Pemeliharaan Prasarana dan Sarana Irigasi Balai PSDA Serayu Citanduy</v>
          </cell>
          <cell r="D53" t="str">
            <v>OP-SC</v>
          </cell>
          <cell r="E53">
            <v>1987970000</v>
          </cell>
        </row>
        <row r="54">
          <cell r="A54" t="str">
            <v>1.03.1.03.02.19.15.</v>
          </cell>
          <cell r="B54">
            <v>39</v>
          </cell>
          <cell r="C54" t="str">
            <v>Kegiatan Bantuan Luar Negeri - WISMP</v>
          </cell>
          <cell r="D54" t="str">
            <v>PK SWP</v>
          </cell>
          <cell r="E54">
            <v>1610000000</v>
          </cell>
        </row>
        <row r="56">
          <cell r="A56" t="str">
            <v>1.03.1.03.02.20.</v>
          </cell>
          <cell r="B56" t="str">
            <v>VI</v>
          </cell>
          <cell r="C56" t="str">
            <v>Program Penyediaan dan Pengelolaan Air Baku</v>
          </cell>
        </row>
        <row r="57">
          <cell r="A57" t="str">
            <v>1.03.1.03.02.20.01.</v>
          </cell>
          <cell r="B57">
            <v>40</v>
          </cell>
          <cell r="C57" t="str">
            <v>Kegiatan Perencanaan Teknis Prasarana dan Sarana Air Baku</v>
          </cell>
          <cell r="D57" t="str">
            <v>SID</v>
          </cell>
          <cell r="E57">
            <v>1500000000</v>
          </cell>
        </row>
        <row r="58">
          <cell r="A58" t="str">
            <v>1.03.1.03.02.20.02.</v>
          </cell>
          <cell r="B58">
            <v>41</v>
          </cell>
          <cell r="C58" t="str">
            <v>Kegiatan Perbaikan dan Pembangunan Prasarana dan Sarana Air Baku</v>
          </cell>
          <cell r="D58" t="str">
            <v>PP-IAB</v>
          </cell>
          <cell r="E58">
            <v>4500000000</v>
          </cell>
        </row>
        <row r="59">
          <cell r="A59" t="str">
            <v>1.03.1.03.02.20.03.</v>
          </cell>
          <cell r="B59">
            <v>42</v>
          </cell>
          <cell r="C59" t="str">
            <v>Kegiatan Pembinaan, Pemantauan &amp; Evaluasi Kinerja dan Kondisi Prasarana dan Sarana Air Baku</v>
          </cell>
          <cell r="D59" t="str">
            <v>OP IAB</v>
          </cell>
          <cell r="E59">
            <v>200000000</v>
          </cell>
        </row>
        <row r="60">
          <cell r="A60" t="str">
            <v>1.03.1.03.02.20.04.</v>
          </cell>
          <cell r="B60">
            <v>43</v>
          </cell>
          <cell r="C60" t="str">
            <v>Kegiatan Operasi dan Pemeliharaan Saluran Air Baku Klambu Kudu</v>
          </cell>
          <cell r="D60" t="str">
            <v>OP IAB</v>
          </cell>
          <cell r="E60">
            <v>1250000000</v>
          </cell>
        </row>
        <row r="61">
          <cell r="A61" t="str">
            <v>1.03.1.03.02.20.05.</v>
          </cell>
          <cell r="B61">
            <v>44</v>
          </cell>
          <cell r="C61" t="str">
            <v>Kegiatan Peningkatan Partisipasi Masyarakat dalam Pengelolaan Air Baku</v>
          </cell>
          <cell r="D61" t="str">
            <v>OP IAB</v>
          </cell>
          <cell r="E61">
            <v>200000000</v>
          </cell>
        </row>
        <row r="62">
          <cell r="A62" t="str">
            <v>1.03.1.03.02.20.06.</v>
          </cell>
          <cell r="B62">
            <v>45</v>
          </cell>
          <cell r="C62" t="str">
            <v>Kegiatan Pemeliharaan Prasarana dan Sarana Air Baku Balai PSDA Pemali Comal</v>
          </cell>
          <cell r="D62" t="str">
            <v>OP-PC</v>
          </cell>
          <cell r="E62">
            <v>165000000</v>
          </cell>
        </row>
        <row r="63">
          <cell r="A63" t="str">
            <v>1.03.1.03.02.20.07.</v>
          </cell>
          <cell r="B63">
            <v>46</v>
          </cell>
          <cell r="C63" t="str">
            <v>Kegiatan Pemeliharaan Prasarana dan Sarana Air Baku Balai PSDA Jragung Tuntang</v>
          </cell>
          <cell r="D63" t="str">
            <v>OP-JT</v>
          </cell>
          <cell r="E63">
            <v>180000000</v>
          </cell>
        </row>
        <row r="64">
          <cell r="A64" t="str">
            <v>1.03.1.03.02.20.08.</v>
          </cell>
          <cell r="B64">
            <v>47</v>
          </cell>
          <cell r="C64" t="str">
            <v>Kegiatan Pemeliharaan Prasarana dan Sarana Air Baku Balai PSDA Seluna</v>
          </cell>
          <cell r="D64" t="str">
            <v>OP-SLN</v>
          </cell>
          <cell r="E64">
            <v>170000000</v>
          </cell>
        </row>
        <row r="65">
          <cell r="A65" t="str">
            <v>1.03.1.03.02.20.09.</v>
          </cell>
          <cell r="B65">
            <v>48</v>
          </cell>
          <cell r="C65" t="str">
            <v>Kegiatan Pemeliharaan Prasarana dan Sarana Air Baku Balai PSDA Bengawan Solo</v>
          </cell>
          <cell r="D65" t="str">
            <v>OP-BS</v>
          </cell>
          <cell r="E65">
            <v>185000000</v>
          </cell>
        </row>
        <row r="66">
          <cell r="A66" t="str">
            <v>1.03.1.03.02.20.10.</v>
          </cell>
          <cell r="B66">
            <v>49</v>
          </cell>
          <cell r="C66" t="str">
            <v>Kegiatan Pemeliharaan Prasarana dan Sarana Air Baku Balai PSDA Probolo</v>
          </cell>
          <cell r="D66" t="str">
            <v>OP-PBL</v>
          </cell>
          <cell r="E66">
            <v>160000000</v>
          </cell>
        </row>
        <row r="67">
          <cell r="A67" t="str">
            <v>1.03.1.03.02.20.11.</v>
          </cell>
          <cell r="B67">
            <v>50</v>
          </cell>
          <cell r="C67" t="str">
            <v>Kegiatan Pemeliharaan Prasarana dan Sarana Air Baku Balai PSDA Serayu Citanduy</v>
          </cell>
          <cell r="D67" t="str">
            <v>OP-SC</v>
          </cell>
          <cell r="E67">
            <v>175000000</v>
          </cell>
        </row>
        <row r="69">
          <cell r="A69" t="str">
            <v>1.03.1.03.02.21.</v>
          </cell>
          <cell r="B69" t="str">
            <v>VII</v>
          </cell>
          <cell r="C69" t="str">
            <v>Program Pengelolaan dan Konservasi Sungai, Danau dan Sumber Daya Air Lainnya</v>
          </cell>
        </row>
        <row r="70">
          <cell r="A70" t="str">
            <v>1.03.1.03.02.21.01.</v>
          </cell>
          <cell r="B70">
            <v>51</v>
          </cell>
          <cell r="C70" t="str">
            <v>Kegiatan Perencanaan Teknis Prasarana dan Sarana  Konservasi</v>
          </cell>
          <cell r="D70" t="str">
            <v>SID</v>
          </cell>
          <cell r="E70">
            <v>900000000</v>
          </cell>
        </row>
        <row r="71">
          <cell r="A71" t="str">
            <v>1.03.1.03.02.21.02.</v>
          </cell>
          <cell r="B71">
            <v>52</v>
          </cell>
          <cell r="C71" t="str">
            <v>Kegiatan Pengelolaan Alat dan Data Hidrologi</v>
          </cell>
          <cell r="D71" t="str">
            <v>HIDRO-PPT</v>
          </cell>
          <cell r="E71">
            <v>675000000</v>
          </cell>
        </row>
        <row r="72">
          <cell r="A72" t="str">
            <v>1.03.1.03.02.21.03.</v>
          </cell>
          <cell r="B72">
            <v>53</v>
          </cell>
          <cell r="C72" t="str">
            <v>Kegiatan Penyusunan Rencana Pengembangan SDA</v>
          </cell>
          <cell r="D72" t="str">
            <v>BANGSISDA-PPT</v>
          </cell>
          <cell r="E72">
            <v>1340000000</v>
          </cell>
        </row>
        <row r="73">
          <cell r="A73" t="str">
            <v>1.03.1.03.02.21.04.</v>
          </cell>
          <cell r="B73">
            <v>54</v>
          </cell>
          <cell r="C73" t="str">
            <v>Kegiatan Pengelolaan Sistem Informasi SDA</v>
          </cell>
          <cell r="D73" t="str">
            <v>BANGSISDA-PPT</v>
          </cell>
          <cell r="E73">
            <v>414000000</v>
          </cell>
        </row>
        <row r="74">
          <cell r="A74" t="str">
            <v>1.03.1.03.02.21.05.</v>
          </cell>
          <cell r="B74">
            <v>55</v>
          </cell>
          <cell r="C74" t="str">
            <v>Kegiatan Perbaikan dan Pembangunan Prasarana dan Sarana Konservasi</v>
          </cell>
          <cell r="D74" t="str">
            <v>PK SWP</v>
          </cell>
          <cell r="E74">
            <v>9692834000</v>
          </cell>
        </row>
        <row r="75">
          <cell r="A75" t="str">
            <v>1.03.1.03.02.21.06.</v>
          </cell>
          <cell r="B75">
            <v>56</v>
          </cell>
          <cell r="C75" t="str">
            <v>Kegiatan Pembinaan, Pemantauan &amp; Evaluasi Kinerja dan Kondisi Prasarana dan Sarana Konservasi serta Monitoring Bendungan</v>
          </cell>
          <cell r="D75" t="str">
            <v>OP SWP</v>
          </cell>
          <cell r="E75">
            <v>200000000</v>
          </cell>
        </row>
        <row r="76">
          <cell r="A76" t="str">
            <v>1.03.1.03.02.21.07.</v>
          </cell>
          <cell r="B76">
            <v>57</v>
          </cell>
          <cell r="C76" t="str">
            <v>Kegiatan Konservasi SDA Melalui Kerjasama dengan Masyarakat</v>
          </cell>
          <cell r="D76" t="str">
            <v>M Mutu</v>
          </cell>
          <cell r="E76">
            <v>200000000</v>
          </cell>
        </row>
        <row r="77">
          <cell r="A77" t="str">
            <v>1.03.1.03.02.21.08.</v>
          </cell>
          <cell r="B77">
            <v>58</v>
          </cell>
          <cell r="C77" t="str">
            <v>Kegiatan Pembinaan dan Penerapan Sistem Jaminan Mutu</v>
          </cell>
          <cell r="D77" t="str">
            <v>M Mutu</v>
          </cell>
          <cell r="E77">
            <v>250000000</v>
          </cell>
        </row>
        <row r="78">
          <cell r="A78" t="str">
            <v>1.03.1.03.02.21.09.</v>
          </cell>
          <cell r="B78">
            <v>59</v>
          </cell>
          <cell r="C78" t="str">
            <v>Kegiatan Pengadaan Tanah dan Fasilitasnya</v>
          </cell>
          <cell r="D78" t="str">
            <v>M Aset</v>
          </cell>
          <cell r="E78">
            <v>4592453000</v>
          </cell>
        </row>
        <row r="79">
          <cell r="A79" t="str">
            <v>1.03.1.03.02.21.10.</v>
          </cell>
          <cell r="B79">
            <v>60</v>
          </cell>
          <cell r="C79" t="str">
            <v>Kegiatan Pengelolaan Aset dan Perijinan</v>
          </cell>
          <cell r="D79" t="str">
            <v>M Aset</v>
          </cell>
          <cell r="E79">
            <v>670000000</v>
          </cell>
        </row>
        <row r="80">
          <cell r="A80" t="str">
            <v>1.03.1.03.02.21.11.</v>
          </cell>
          <cell r="B80">
            <v>61</v>
          </cell>
          <cell r="C80" t="str">
            <v>Kegiatan Fasilitasi Kehumasan dalam Pengelolaan SDA</v>
          </cell>
          <cell r="D80" t="str">
            <v>Kepum</v>
          </cell>
          <cell r="E80">
            <v>745000000</v>
          </cell>
        </row>
        <row r="81">
          <cell r="A81" t="str">
            <v>1.03.1.03.02.21.12.</v>
          </cell>
          <cell r="B81">
            <v>62</v>
          </cell>
          <cell r="C81" t="str">
            <v>Kegiatan Pemeliharaan Prasarana dan Sarana Konservasi Balai PSDA Pemali Comal</v>
          </cell>
          <cell r="D81" t="str">
            <v>OP-PC</v>
          </cell>
          <cell r="E81">
            <v>250000000</v>
          </cell>
        </row>
        <row r="82">
          <cell r="A82" t="str">
            <v>1.03.1.03.02.21.13.</v>
          </cell>
          <cell r="B82">
            <v>63</v>
          </cell>
          <cell r="C82" t="str">
            <v>Kegiatan Pengendalian dan Pendayagunaan SDA Balai PSDA Pemali comal</v>
          </cell>
          <cell r="D82" t="str">
            <v>DG-PC</v>
          </cell>
          <cell r="E82">
            <v>200000000</v>
          </cell>
        </row>
        <row r="83">
          <cell r="A83" t="str">
            <v>1.03.1.03.02.21.14.</v>
          </cell>
          <cell r="B83">
            <v>64</v>
          </cell>
          <cell r="C83" t="str">
            <v>Kegiatan Pengelolaan data base SDA Balai PSDA Pemali Comal</v>
          </cell>
          <cell r="D83" t="str">
            <v>DG-PC</v>
          </cell>
          <cell r="E83">
            <v>310000000</v>
          </cell>
        </row>
        <row r="84">
          <cell r="A84" t="str">
            <v>1.03.1.03.02.21.15.</v>
          </cell>
          <cell r="B84">
            <v>65</v>
          </cell>
          <cell r="C84" t="str">
            <v>Kegiatan Pemeliharaan Prasarana dan Sarana Konservasi Balai PSDA Jragung Tuntang</v>
          </cell>
          <cell r="D84" t="str">
            <v>OP-JT</v>
          </cell>
          <cell r="E84">
            <v>300000000</v>
          </cell>
        </row>
        <row r="85">
          <cell r="A85" t="str">
            <v>1.03.1.03.02.21.16.</v>
          </cell>
          <cell r="B85">
            <v>66</v>
          </cell>
          <cell r="C85" t="str">
            <v>Kegiatan Pengendalian dan Pendayagunaan SDA Balai PSDA Jragung Tuntang</v>
          </cell>
          <cell r="D85" t="str">
            <v>DG-JT</v>
          </cell>
          <cell r="E85">
            <v>200000000</v>
          </cell>
        </row>
        <row r="86">
          <cell r="A86" t="str">
            <v>1.03.1.03.02.21.17.</v>
          </cell>
          <cell r="B86">
            <v>67</v>
          </cell>
          <cell r="C86" t="str">
            <v>Kegiatan Pengelolaan data base SDA Balai PSDA Jragung Tuntang</v>
          </cell>
          <cell r="D86" t="str">
            <v>DG-JT</v>
          </cell>
          <cell r="E86">
            <v>340000000</v>
          </cell>
        </row>
        <row r="87">
          <cell r="A87" t="str">
            <v>1.03.1.03.02.21.18.</v>
          </cell>
          <cell r="B87">
            <v>68</v>
          </cell>
          <cell r="C87" t="str">
            <v>Kegiatan Pemeliharaan Prasarana dan Sarana Konservasi Balai PSDA Seluna</v>
          </cell>
          <cell r="D87" t="str">
            <v>OP-SLN</v>
          </cell>
          <cell r="E87">
            <v>200000000</v>
          </cell>
        </row>
        <row r="88">
          <cell r="A88" t="str">
            <v>1.03.1.03.02.21.19.</v>
          </cell>
          <cell r="B88">
            <v>69</v>
          </cell>
          <cell r="C88" t="str">
            <v>Kegiatan Pengendalian dan Pendayagunaan SDA Balai PSDA Seluna</v>
          </cell>
          <cell r="D88" t="str">
            <v>DG-SLN</v>
          </cell>
          <cell r="E88">
            <v>200000000</v>
          </cell>
        </row>
        <row r="89">
          <cell r="A89" t="str">
            <v>1.03.1.03.02.21.20.</v>
          </cell>
          <cell r="B89">
            <v>70</v>
          </cell>
          <cell r="C89" t="str">
            <v>Kegiatan Pengelolaan data base SDA Balai PSDA Seluna</v>
          </cell>
          <cell r="D89" t="str">
            <v>DG-SLN</v>
          </cell>
          <cell r="E89">
            <v>310000000</v>
          </cell>
        </row>
        <row r="90">
          <cell r="A90" t="str">
            <v>1.03.1.03.02.21.21.</v>
          </cell>
          <cell r="B90">
            <v>71</v>
          </cell>
          <cell r="C90" t="str">
            <v>Kegiatan Pemeliharaan Prasarana dan Sarana Konservasi Balai PSDA Bengawan Solo</v>
          </cell>
          <cell r="D90" t="str">
            <v>OP-BS</v>
          </cell>
          <cell r="E90">
            <v>410000000</v>
          </cell>
        </row>
        <row r="91">
          <cell r="A91" t="str">
            <v>1.03.1.03.02.21.22.</v>
          </cell>
          <cell r="B91">
            <v>72</v>
          </cell>
          <cell r="C91" t="str">
            <v>Kegiatan Pengendalian dan Pendayagunaan SDA Balai PSDA Bengawan Solo</v>
          </cell>
          <cell r="D91" t="str">
            <v>DG-BS</v>
          </cell>
          <cell r="E91">
            <v>225000000</v>
          </cell>
        </row>
        <row r="92">
          <cell r="A92" t="str">
            <v>1.03.1.03.02.21.23.</v>
          </cell>
          <cell r="B92">
            <v>73</v>
          </cell>
          <cell r="C92" t="str">
            <v>Kegiatan Pengelolaan data base SDA Balai PSDA Bengawan Solo</v>
          </cell>
          <cell r="D92" t="str">
            <v>DG-BS</v>
          </cell>
          <cell r="E92">
            <v>310000000</v>
          </cell>
        </row>
        <row r="93">
          <cell r="A93" t="str">
            <v>1.03.1.03.02.21.24.</v>
          </cell>
          <cell r="B93">
            <v>74</v>
          </cell>
          <cell r="C93" t="str">
            <v>Kegiatan Pemeliharaan Prasarana dan Sarana Konservasi Balai PSDA Probolo</v>
          </cell>
          <cell r="D93" t="str">
            <v>OP-PBL</v>
          </cell>
          <cell r="E93">
            <v>425000000</v>
          </cell>
        </row>
        <row r="94">
          <cell r="A94" t="str">
            <v>1.03.1.03.02.21.25.</v>
          </cell>
          <cell r="B94">
            <v>75</v>
          </cell>
          <cell r="C94" t="str">
            <v>Kegiatan Pengendalian dan Pendayagunaan SDA Balai PSDA Probolo</v>
          </cell>
          <cell r="D94" t="str">
            <v>DG-PBL</v>
          </cell>
          <cell r="E94">
            <v>140000000</v>
          </cell>
        </row>
        <row r="95">
          <cell r="A95" t="str">
            <v>1.03.1.03.02.21.26.</v>
          </cell>
          <cell r="B95">
            <v>76</v>
          </cell>
          <cell r="C95" t="str">
            <v>Kegiatan Pengelolaan data base SDA Balai PSDA Probolo</v>
          </cell>
          <cell r="D95" t="str">
            <v>DG-PBL</v>
          </cell>
          <cell r="E95">
            <v>310000000</v>
          </cell>
        </row>
        <row r="96">
          <cell r="A96" t="str">
            <v>1.03.1.03.02.21.27.</v>
          </cell>
          <cell r="B96">
            <v>77</v>
          </cell>
          <cell r="C96" t="str">
            <v>Kegiatan Pemeliharaan Prasarana dan Sarana Konservasi Balai PSDA Serayu Citanduy</v>
          </cell>
          <cell r="D96" t="str">
            <v>OP-SC</v>
          </cell>
          <cell r="E96">
            <v>180000000</v>
          </cell>
        </row>
        <row r="97">
          <cell r="A97" t="str">
            <v>1.03.1.03.02.21.28.</v>
          </cell>
          <cell r="B97">
            <v>78</v>
          </cell>
          <cell r="C97" t="str">
            <v>Kegiatan Pengendalian dan Pendayagunaan SDA Balai PSDA Serayu Citanduy</v>
          </cell>
          <cell r="D97" t="str">
            <v>DG-SC</v>
          </cell>
          <cell r="E97">
            <v>200000000</v>
          </cell>
        </row>
        <row r="98">
          <cell r="A98" t="str">
            <v>1.03.1.03.02.21.29.</v>
          </cell>
          <cell r="B98">
            <v>79</v>
          </cell>
          <cell r="C98" t="str">
            <v>Kegiatan Pengelolaan data base SDA Balai PSDA Serayu Citanduy</v>
          </cell>
          <cell r="D98" t="str">
            <v>DG-SC</v>
          </cell>
          <cell r="E98">
            <v>310000000</v>
          </cell>
        </row>
        <row r="99">
          <cell r="A99" t="str">
            <v>1.03.1.03.02.21.31.</v>
          </cell>
          <cell r="B99">
            <v>80</v>
          </cell>
          <cell r="C99" t="str">
            <v>Kegiatan Pembinaan Peran Serta Masyarakat Dalam Pengelolaan SDA Berbasis Gender</v>
          </cell>
          <cell r="E99">
            <v>150000000</v>
          </cell>
        </row>
        <row r="101">
          <cell r="A101" t="str">
            <v>1.03.1.03.02.22.</v>
          </cell>
          <cell r="B101" t="str">
            <v>VIII</v>
          </cell>
          <cell r="C101" t="str">
            <v>Program Pegendalian Banjir dan Pengamanan Pantai</v>
          </cell>
        </row>
        <row r="102">
          <cell r="A102" t="str">
            <v>1.03.1.03.02.22.01.</v>
          </cell>
          <cell r="B102">
            <v>81</v>
          </cell>
          <cell r="C102" t="str">
            <v>Kegiatan Perencanaan Teknis Prasarana dan Sarana  Pengendalian Banjir dan Pengamanan Pantai</v>
          </cell>
          <cell r="D102" t="str">
            <v>SID</v>
          </cell>
          <cell r="E102">
            <v>850000000</v>
          </cell>
        </row>
        <row r="103">
          <cell r="A103" t="str">
            <v>1.03.1.03.02.22.02.</v>
          </cell>
          <cell r="B103">
            <v>82</v>
          </cell>
          <cell r="C103" t="str">
            <v>Kegiatan Perbaikan dan Pembangunan Prasarana dan Sarana Pengendalian Banjir dan Pengamanan Pantai</v>
          </cell>
          <cell r="D103" t="str">
            <v>PK SWP</v>
          </cell>
          <cell r="E103">
            <v>29280973000</v>
          </cell>
        </row>
        <row r="104">
          <cell r="A104" t="str">
            <v>1.03.1.03.02.22.03.</v>
          </cell>
          <cell r="B104">
            <v>83</v>
          </cell>
          <cell r="C104" t="str">
            <v>Kegiatan Pembinaan, Pemantauan &amp; Evaluasi Kinerja dan Kondisi Prasarana dan Sarana Pengendalian Banjir dan Pengamanan Pantai</v>
          </cell>
          <cell r="D104" t="str">
            <v>OP SWP</v>
          </cell>
          <cell r="E104">
            <v>200000000</v>
          </cell>
        </row>
        <row r="105">
          <cell r="A105" t="str">
            <v>1.03.1.03.02.22.04.</v>
          </cell>
          <cell r="B105">
            <v>84</v>
          </cell>
          <cell r="C105" t="str">
            <v>Kegiatan Penanganan Prasarana Sumber Daya Air Akibat Banjir</v>
          </cell>
          <cell r="D105" t="str">
            <v>PBP-SWP</v>
          </cell>
          <cell r="E105">
            <v>2250000000</v>
          </cell>
        </row>
        <row r="106">
          <cell r="A106" t="str">
            <v>1.03.1.03.02.22.05.</v>
          </cell>
          <cell r="B106">
            <v>85</v>
          </cell>
          <cell r="C106" t="str">
            <v>Kegiatan Fasilitasi Koordinasi dan Informasi Posko Banjir</v>
          </cell>
          <cell r="D106" t="str">
            <v>PBP-SWP</v>
          </cell>
          <cell r="E106">
            <v>350000000</v>
          </cell>
        </row>
        <row r="107">
          <cell r="A107" t="str">
            <v>1.03.1.03.02.22.06.</v>
          </cell>
          <cell r="B107">
            <v>86</v>
          </cell>
          <cell r="C107" t="str">
            <v>Kegiatan Pemeliharaan Prasarana dan Sarana Pengendalian Banjir dan Pengamanan Pantai Balai PSDA Pemali Comal</v>
          </cell>
          <cell r="D107" t="str">
            <v>OP-PC</v>
          </cell>
          <cell r="E107">
            <v>600000000</v>
          </cell>
        </row>
        <row r="108">
          <cell r="A108" t="str">
            <v>1.03.1.03.02.22.07.</v>
          </cell>
          <cell r="B108">
            <v>87</v>
          </cell>
          <cell r="C108" t="str">
            <v>Kegiatan Pengelolaan Banjir dan Kekeringan Balai PSDA Pemali Comal</v>
          </cell>
          <cell r="D108" t="str">
            <v>DG-PC</v>
          </cell>
          <cell r="E108">
            <v>350000000</v>
          </cell>
        </row>
        <row r="109">
          <cell r="A109" t="str">
            <v>1.03.1.03.02.22.08.</v>
          </cell>
          <cell r="B109">
            <v>88</v>
          </cell>
          <cell r="C109" t="str">
            <v>Kegiatan Pemeliharaan Prasarana dan Sarana Pengendalian Banjir dan Pengamanan Pantai Balai PSDA Jragung Tuntang</v>
          </cell>
          <cell r="D109" t="str">
            <v>OP-JT</v>
          </cell>
          <cell r="E109">
            <v>600000000</v>
          </cell>
        </row>
        <row r="110">
          <cell r="A110" t="str">
            <v>1.03.1.03.02.22.09.</v>
          </cell>
          <cell r="B110">
            <v>89</v>
          </cell>
          <cell r="C110" t="str">
            <v>Kegiatan Pengelolaan Banjir dan Kekeringan Balai PSDA Jragung Tuntang</v>
          </cell>
          <cell r="D110" t="str">
            <v>DG-JT</v>
          </cell>
          <cell r="E110">
            <v>400000000</v>
          </cell>
        </row>
        <row r="111">
          <cell r="A111" t="str">
            <v>1.03.1.03.02.22.10.</v>
          </cell>
          <cell r="B111">
            <v>90</v>
          </cell>
          <cell r="C111" t="str">
            <v>Kegiatan Pemeliharaan Prasarana dan Sarana Pengendalian Banjir dan Pengamanan Pantai Balai PSDA Seluna</v>
          </cell>
          <cell r="D111" t="str">
            <v>OP-SLN</v>
          </cell>
          <cell r="E111">
            <v>340000000</v>
          </cell>
        </row>
        <row r="112">
          <cell r="A112" t="str">
            <v>1.03.1.03.02.22.11.</v>
          </cell>
          <cell r="B112">
            <v>91</v>
          </cell>
          <cell r="C112" t="str">
            <v>Kegiatan Pengelolaan Banjir dan Kekeringan Balai PSDA Seluna</v>
          </cell>
          <cell r="D112" t="str">
            <v>DG-SLN</v>
          </cell>
          <cell r="E112">
            <v>375000000</v>
          </cell>
        </row>
        <row r="113">
          <cell r="A113" t="str">
            <v>1.03.1.03.02.22.12.</v>
          </cell>
          <cell r="B113">
            <v>92</v>
          </cell>
          <cell r="C113" t="str">
            <v>Kegiatan Pemeliharaan Prasarana dan Sarana Pengendalian Banjir dan Pengamanan Pantai Balai PSDA Bengawan Solo</v>
          </cell>
          <cell r="D113" t="str">
            <v>OP-BS</v>
          </cell>
          <cell r="E113">
            <v>400000000</v>
          </cell>
        </row>
        <row r="114">
          <cell r="A114" t="str">
            <v>1.03.1.03.02.22.13.</v>
          </cell>
          <cell r="B114">
            <v>93</v>
          </cell>
          <cell r="C114" t="str">
            <v>Kegiatan Pengelolaan Banjir dan Kekeringan Balai PSDA Bengawan Solo</v>
          </cell>
          <cell r="D114" t="str">
            <v>DG-BS</v>
          </cell>
          <cell r="E114">
            <v>200000000</v>
          </cell>
        </row>
        <row r="115">
          <cell r="A115" t="str">
            <v>1.03.1.03.02.22.14.</v>
          </cell>
          <cell r="B115">
            <v>94</v>
          </cell>
          <cell r="C115" t="str">
            <v>Kegiatan Pemeliharaan Prasarana dan Sarana Pengendalian Banjir dan Pengamanan Pantai Balai PSDA Probolo</v>
          </cell>
          <cell r="D115" t="str">
            <v>OP-PBL</v>
          </cell>
          <cell r="E115">
            <v>300000000</v>
          </cell>
        </row>
        <row r="116">
          <cell r="A116" t="str">
            <v>1.03.1.03.02.22.15.</v>
          </cell>
          <cell r="B116">
            <v>95</v>
          </cell>
          <cell r="C116" t="str">
            <v>Kegiatan Pengelolaan Banjir dan Kekeringan Balai PSDA Probolo</v>
          </cell>
          <cell r="D116" t="str">
            <v>DG-PBL</v>
          </cell>
          <cell r="E116">
            <v>250000000</v>
          </cell>
        </row>
        <row r="117">
          <cell r="A117" t="str">
            <v>1.03.1.03.02.22.16.</v>
          </cell>
          <cell r="B117">
            <v>96</v>
          </cell>
          <cell r="C117" t="str">
            <v>Kegiatan Pemeliharaan Prasarana dan Sarana Pengendalian Banjir dan Pengamanan Pantai Balai PSDA Serayu Citanduy</v>
          </cell>
          <cell r="D117" t="str">
            <v>OP-SC</v>
          </cell>
          <cell r="E117">
            <v>310000000</v>
          </cell>
        </row>
        <row r="118">
          <cell r="A118" t="str">
            <v>1.03.1.03.02.22.17.</v>
          </cell>
          <cell r="B118">
            <v>97</v>
          </cell>
          <cell r="C118" t="str">
            <v>Kegiatan Pengelolaan Banjir dan Kekeringan Balai PSDA Serayu Citanduy</v>
          </cell>
          <cell r="D118" t="str">
            <v>DG-SC</v>
          </cell>
          <cell r="E118">
            <v>350000000</v>
          </cell>
        </row>
        <row r="132">
          <cell r="F132">
            <v>8.3333333333333321</v>
          </cell>
        </row>
        <row r="133">
          <cell r="F133">
            <v>8.3415548539857927</v>
          </cell>
        </row>
        <row r="134">
          <cell r="F134">
            <v>0</v>
          </cell>
        </row>
        <row r="135">
          <cell r="F135">
            <v>8.3333333333333321</v>
          </cell>
        </row>
        <row r="136">
          <cell r="F136">
            <v>8.3181818181818183</v>
          </cell>
        </row>
        <row r="137">
          <cell r="F137">
            <v>8.2799999999999994</v>
          </cell>
        </row>
        <row r="138">
          <cell r="F138">
            <v>3.4313725490196081</v>
          </cell>
        </row>
        <row r="139">
          <cell r="F139">
            <v>0</v>
          </cell>
        </row>
        <row r="140">
          <cell r="F140">
            <v>7.7989966696176385</v>
          </cell>
        </row>
        <row r="141">
          <cell r="F141">
            <v>8.3333333333333321</v>
          </cell>
        </row>
        <row r="142">
          <cell r="F142">
            <v>8.2590233545647553</v>
          </cell>
        </row>
        <row r="143">
          <cell r="F143">
            <v>8.3330044854846559</v>
          </cell>
        </row>
        <row r="144">
          <cell r="F144">
            <v>8.3285789473684222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8.3333216258097504</v>
          </cell>
        </row>
        <row r="150">
          <cell r="F150">
            <v>8.3333333333333321</v>
          </cell>
        </row>
        <row r="151">
          <cell r="F151">
            <v>0</v>
          </cell>
        </row>
        <row r="152">
          <cell r="F152">
            <v>8.3333333333333321</v>
          </cell>
        </row>
        <row r="153">
          <cell r="F153">
            <v>0</v>
          </cell>
        </row>
        <row r="154">
          <cell r="F154">
            <v>5.7958963282937361</v>
          </cell>
        </row>
        <row r="155">
          <cell r="F155">
            <v>0</v>
          </cell>
        </row>
        <row r="158">
          <cell r="F158">
            <v>0</v>
          </cell>
        </row>
        <row r="161">
          <cell r="F161">
            <v>0</v>
          </cell>
        </row>
        <row r="162">
          <cell r="F162">
            <v>0</v>
          </cell>
        </row>
        <row r="165">
          <cell r="F165">
            <v>0.48749999999999999</v>
          </cell>
        </row>
        <row r="166">
          <cell r="F166">
            <v>0.11300120104891115</v>
          </cell>
        </row>
        <row r="167">
          <cell r="F167">
            <v>2.666666666666667</v>
          </cell>
        </row>
        <row r="168">
          <cell r="F168">
            <v>3.0615942028985508</v>
          </cell>
        </row>
        <row r="169">
          <cell r="F169">
            <v>0</v>
          </cell>
        </row>
        <row r="170">
          <cell r="F170">
            <v>7.7333333333333334</v>
          </cell>
        </row>
        <row r="171">
          <cell r="F171">
            <v>7.6818181818181817</v>
          </cell>
        </row>
        <row r="172">
          <cell r="F172">
            <v>0.93874535642532586</v>
          </cell>
        </row>
        <row r="173">
          <cell r="F173">
            <v>2.8626277189243399</v>
          </cell>
        </row>
        <row r="174">
          <cell r="F174">
            <v>3.7590471236698968</v>
          </cell>
        </row>
        <row r="175">
          <cell r="F175">
            <v>2.0382568560055065</v>
          </cell>
        </row>
        <row r="176">
          <cell r="F176">
            <v>1.5539137867871535</v>
          </cell>
        </row>
        <row r="177">
          <cell r="F177">
            <v>0.5030256995829917</v>
          </cell>
        </row>
        <row r="178">
          <cell r="F178">
            <v>0.28322981366459626</v>
          </cell>
        </row>
        <row r="181">
          <cell r="F181">
            <v>1</v>
          </cell>
        </row>
        <row r="182">
          <cell r="F182">
            <v>0.25151111111111113</v>
          </cell>
        </row>
        <row r="183">
          <cell r="F183">
            <v>3.5000000000000004</v>
          </cell>
        </row>
        <row r="184">
          <cell r="F184">
            <v>6.0888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3.3827777777777777</v>
          </cell>
        </row>
        <row r="188">
          <cell r="F188">
            <v>3.5858823529411761</v>
          </cell>
        </row>
        <row r="189">
          <cell r="F189">
            <v>1.0810810810810811</v>
          </cell>
        </row>
        <row r="190">
          <cell r="F190">
            <v>2.8125</v>
          </cell>
        </row>
        <row r="191">
          <cell r="F191">
            <v>2.6114285714285717</v>
          </cell>
        </row>
        <row r="194">
          <cell r="F194">
            <v>1.0833333333333335</v>
          </cell>
        </row>
        <row r="195">
          <cell r="F195">
            <v>4.9629629629629628</v>
          </cell>
        </row>
        <row r="196">
          <cell r="F196">
            <v>1.8134328358208953</v>
          </cell>
        </row>
        <row r="197">
          <cell r="F197">
            <v>5.2053140096618353</v>
          </cell>
        </row>
        <row r="198">
          <cell r="F198">
            <v>7.7376750700569097E-2</v>
          </cell>
        </row>
        <row r="199">
          <cell r="F199">
            <v>3.2</v>
          </cell>
        </row>
        <row r="200">
          <cell r="F200">
            <v>1.175</v>
          </cell>
        </row>
        <row r="201">
          <cell r="F201">
            <v>1.3599999999999999</v>
          </cell>
        </row>
        <row r="202">
          <cell r="F202">
            <v>4.3549710797258022E-2</v>
          </cell>
        </row>
        <row r="203">
          <cell r="F203">
            <v>2.0895522388059704</v>
          </cell>
        </row>
        <row r="204">
          <cell r="F204">
            <v>6.1604026845637589</v>
          </cell>
        </row>
        <row r="205">
          <cell r="F205">
            <v>0.12</v>
          </cell>
        </row>
        <row r="206">
          <cell r="F206">
            <v>3.2199999999999998</v>
          </cell>
        </row>
        <row r="207">
          <cell r="F207">
            <v>4.8645161290322578</v>
          </cell>
        </row>
        <row r="208">
          <cell r="F208">
            <v>5.9496666666666673</v>
          </cell>
        </row>
        <row r="209">
          <cell r="F209">
            <v>4.8250000000000002</v>
          </cell>
        </row>
        <row r="210">
          <cell r="F210">
            <v>7.8529411764705888</v>
          </cell>
        </row>
        <row r="211">
          <cell r="F211">
            <v>4.1574999999999998</v>
          </cell>
        </row>
        <row r="212">
          <cell r="F212">
            <v>0.16999999999999998</v>
          </cell>
        </row>
        <row r="213">
          <cell r="F213">
            <v>5.7612903225806447</v>
          </cell>
        </row>
        <row r="214">
          <cell r="F214">
            <v>0.73170731707317083</v>
          </cell>
        </row>
        <row r="215">
          <cell r="F215">
            <v>5.568888888888889</v>
          </cell>
        </row>
        <row r="216">
          <cell r="F216">
            <v>6.4096774193548383</v>
          </cell>
        </row>
        <row r="217">
          <cell r="F217">
            <v>1.2941176470588236</v>
          </cell>
        </row>
        <row r="218">
          <cell r="F218">
            <v>3.3142857142857141</v>
          </cell>
        </row>
        <row r="219">
          <cell r="F219">
            <v>3.1451612903225805</v>
          </cell>
        </row>
        <row r="220">
          <cell r="F220">
            <v>3.2077777777777774</v>
          </cell>
        </row>
        <row r="221">
          <cell r="F221">
            <v>3.65</v>
          </cell>
        </row>
        <row r="222">
          <cell r="F222">
            <v>6.3290322580645171</v>
          </cell>
        </row>
        <row r="223">
          <cell r="F223">
            <v>0</v>
          </cell>
        </row>
        <row r="226">
          <cell r="F226">
            <v>0.85294117647058831</v>
          </cell>
        </row>
        <row r="227">
          <cell r="F227">
            <v>2.5613902925971755E-2</v>
          </cell>
        </row>
        <row r="228">
          <cell r="F228">
            <v>2.25</v>
          </cell>
        </row>
        <row r="229">
          <cell r="F229">
            <v>0.53333333333333333</v>
          </cell>
        </row>
        <row r="230">
          <cell r="F230">
            <v>10.87142857142857</v>
          </cell>
        </row>
        <row r="231">
          <cell r="F231">
            <v>0</v>
          </cell>
        </row>
        <row r="232">
          <cell r="F232">
            <v>9.3771428571428572</v>
          </cell>
        </row>
        <row r="233">
          <cell r="F233">
            <v>1.5851666666666666</v>
          </cell>
        </row>
        <row r="234">
          <cell r="F234">
            <v>9.8699999999999992</v>
          </cell>
        </row>
        <row r="235">
          <cell r="F235">
            <v>5.480294117647059</v>
          </cell>
        </row>
        <row r="236">
          <cell r="F236">
            <v>7.0000000000000009</v>
          </cell>
        </row>
        <row r="237">
          <cell r="F237">
            <v>0.75</v>
          </cell>
        </row>
        <row r="238">
          <cell r="F238">
            <v>9.9</v>
          </cell>
        </row>
        <row r="239">
          <cell r="F239">
            <v>2.166666666666667</v>
          </cell>
        </row>
        <row r="240">
          <cell r="F240">
            <v>1.9</v>
          </cell>
        </row>
        <row r="241">
          <cell r="F241">
            <v>2.0161290322580645</v>
          </cell>
        </row>
        <row r="242">
          <cell r="F242">
            <v>10.352857142857143</v>
          </cell>
        </row>
      </sheetData>
      <sheetData sheetId="6">
        <row r="132">
          <cell r="F132">
            <v>8.3333333333333321</v>
          </cell>
        </row>
        <row r="133">
          <cell r="F133">
            <v>8.3415548539857927</v>
          </cell>
        </row>
        <row r="134">
          <cell r="F134">
            <v>0</v>
          </cell>
        </row>
        <row r="135">
          <cell r="F135">
            <v>8.3333333333333321</v>
          </cell>
        </row>
        <row r="136">
          <cell r="F136">
            <v>8.3181818181818183</v>
          </cell>
        </row>
        <row r="137">
          <cell r="F137">
            <v>8.2799999999999994</v>
          </cell>
        </row>
        <row r="138">
          <cell r="F138">
            <v>3.4313725490196081</v>
          </cell>
        </row>
        <row r="139">
          <cell r="F139">
            <v>0</v>
          </cell>
        </row>
        <row r="140">
          <cell r="F140">
            <v>7.7989966696176385</v>
          </cell>
        </row>
        <row r="141">
          <cell r="F141">
            <v>8.3333333333333321</v>
          </cell>
        </row>
        <row r="142">
          <cell r="F142">
            <v>8.2590233545647553</v>
          </cell>
        </row>
        <row r="143">
          <cell r="F143">
            <v>8.3330044854846559</v>
          </cell>
        </row>
        <row r="144">
          <cell r="F144">
            <v>8.3285789473684222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8.3333216258097504</v>
          </cell>
        </row>
        <row r="150">
          <cell r="F150">
            <v>8.3333333333333321</v>
          </cell>
        </row>
        <row r="151">
          <cell r="F151">
            <v>0</v>
          </cell>
        </row>
        <row r="152">
          <cell r="F152">
            <v>8.3333333333333321</v>
          </cell>
        </row>
        <row r="153">
          <cell r="F153">
            <v>0</v>
          </cell>
        </row>
        <row r="154">
          <cell r="F154">
            <v>5.7958963282937361</v>
          </cell>
        </row>
        <row r="155">
          <cell r="F155">
            <v>0</v>
          </cell>
        </row>
        <row r="158">
          <cell r="F158">
            <v>0</v>
          </cell>
        </row>
        <row r="161">
          <cell r="F161">
            <v>0</v>
          </cell>
        </row>
        <row r="162">
          <cell r="F162">
            <v>0</v>
          </cell>
        </row>
        <row r="165">
          <cell r="F165">
            <v>0.48749999999999999</v>
          </cell>
        </row>
        <row r="166">
          <cell r="F166">
            <v>0.33951907478241572</v>
          </cell>
        </row>
        <row r="167">
          <cell r="F167">
            <v>2.666666666666667</v>
          </cell>
        </row>
        <row r="168">
          <cell r="F168">
            <v>0.70000000000000007</v>
          </cell>
        </row>
        <row r="169">
          <cell r="F169">
            <v>0</v>
          </cell>
        </row>
        <row r="170">
          <cell r="F170">
            <v>7.7333333333333334</v>
          </cell>
        </row>
        <row r="171">
          <cell r="F171">
            <v>7.6818181818181817</v>
          </cell>
        </row>
        <row r="172">
          <cell r="F172">
            <v>2.896779754164577</v>
          </cell>
        </row>
        <row r="173">
          <cell r="F173">
            <v>2.8626277189243399</v>
          </cell>
        </row>
        <row r="174">
          <cell r="F174">
            <v>3.7590068022273564</v>
          </cell>
        </row>
        <row r="175">
          <cell r="F175">
            <v>2.1309251458523146</v>
          </cell>
        </row>
        <row r="176">
          <cell r="F176">
            <v>1.4447734766149714</v>
          </cell>
        </row>
        <row r="177">
          <cell r="F177">
            <v>0.5030256995829917</v>
          </cell>
        </row>
        <row r="178">
          <cell r="F178">
            <v>0.70000000000000007</v>
          </cell>
        </row>
        <row r="181">
          <cell r="F181">
            <v>1</v>
          </cell>
        </row>
        <row r="182">
          <cell r="F182">
            <v>0.55555555555555558</v>
          </cell>
        </row>
        <row r="183">
          <cell r="F183">
            <v>3.5000000000000004</v>
          </cell>
        </row>
        <row r="184">
          <cell r="F184">
            <v>6.0888</v>
          </cell>
        </row>
        <row r="185">
          <cell r="F185">
            <v>0</v>
          </cell>
        </row>
        <row r="186">
          <cell r="F186">
            <v>1.5824242424242425</v>
          </cell>
        </row>
        <row r="187">
          <cell r="F187">
            <v>3.3827777777777777</v>
          </cell>
        </row>
        <row r="188">
          <cell r="F188">
            <v>3.5858823529411761</v>
          </cell>
        </row>
        <row r="189">
          <cell r="F189">
            <v>0.54054054054054057</v>
          </cell>
        </row>
        <row r="190">
          <cell r="F190">
            <v>1.5625</v>
          </cell>
        </row>
        <row r="191">
          <cell r="F191">
            <v>2.6114285714285717</v>
          </cell>
        </row>
        <row r="194">
          <cell r="F194">
            <v>1.0833333333333335</v>
          </cell>
        </row>
        <row r="195">
          <cell r="F195">
            <v>4.9629629629629628</v>
          </cell>
        </row>
        <row r="196">
          <cell r="F196">
            <v>1.9402985074626864</v>
          </cell>
        </row>
        <row r="197">
          <cell r="F197">
            <v>5.2053140096618353</v>
          </cell>
        </row>
        <row r="198">
          <cell r="F198">
            <v>0.70000000000000007</v>
          </cell>
        </row>
        <row r="199">
          <cell r="F199">
            <v>3.2</v>
          </cell>
        </row>
        <row r="200">
          <cell r="F200">
            <v>1.175</v>
          </cell>
        </row>
        <row r="201">
          <cell r="F201">
            <v>1.3599999999999999</v>
          </cell>
        </row>
        <row r="202">
          <cell r="F202">
            <v>4.3549710797258022E-2</v>
          </cell>
        </row>
        <row r="203">
          <cell r="F203">
            <v>2.2388059701492535</v>
          </cell>
        </row>
        <row r="204">
          <cell r="F204">
            <v>6.1604026845637589</v>
          </cell>
        </row>
        <row r="205">
          <cell r="F205">
            <v>1.32</v>
          </cell>
        </row>
        <row r="206">
          <cell r="F206">
            <v>3.2199999999999998</v>
          </cell>
        </row>
        <row r="207">
          <cell r="F207">
            <v>4.8645161290322578</v>
          </cell>
        </row>
        <row r="208">
          <cell r="F208">
            <v>5.9496666666666673</v>
          </cell>
        </row>
        <row r="209">
          <cell r="F209">
            <v>4.8250000000000002</v>
          </cell>
        </row>
        <row r="210">
          <cell r="F210">
            <v>6.5764705882352947</v>
          </cell>
        </row>
        <row r="211">
          <cell r="F211">
            <v>4.157</v>
          </cell>
        </row>
        <row r="212">
          <cell r="F212">
            <v>0.67</v>
          </cell>
        </row>
        <row r="213">
          <cell r="F213">
            <v>5.7612903225806447</v>
          </cell>
        </row>
        <row r="214">
          <cell r="F214">
            <v>0.73170731707317083</v>
          </cell>
        </row>
        <row r="215">
          <cell r="F215">
            <v>5.568888888888889</v>
          </cell>
        </row>
        <row r="216">
          <cell r="F216">
            <v>6.4096774193548383</v>
          </cell>
        </row>
        <row r="217">
          <cell r="F217">
            <v>0.82352941176470595</v>
          </cell>
        </row>
        <row r="218">
          <cell r="F218">
            <v>2.6</v>
          </cell>
        </row>
        <row r="219">
          <cell r="F219">
            <v>3.9354838709677415</v>
          </cell>
        </row>
        <row r="220">
          <cell r="F220">
            <v>3.2077777777777774</v>
          </cell>
        </row>
        <row r="221">
          <cell r="F221">
            <v>1.8499999999999999</v>
          </cell>
        </row>
        <row r="222">
          <cell r="F222">
            <v>6.3290322580645171</v>
          </cell>
        </row>
        <row r="223">
          <cell r="F223">
            <v>0</v>
          </cell>
        </row>
        <row r="226">
          <cell r="F226">
            <v>0.85294117647058831</v>
          </cell>
        </row>
        <row r="227">
          <cell r="F227">
            <v>0.8</v>
          </cell>
        </row>
        <row r="228">
          <cell r="F228">
            <v>2.25</v>
          </cell>
        </row>
        <row r="229">
          <cell r="F229">
            <v>0.53333333333333333</v>
          </cell>
        </row>
        <row r="230">
          <cell r="F230">
            <v>10.87142857142857</v>
          </cell>
        </row>
        <row r="231">
          <cell r="F231">
            <v>5.0884999999999998</v>
          </cell>
        </row>
        <row r="232">
          <cell r="F232">
            <v>9.3771428571428572</v>
          </cell>
        </row>
        <row r="233">
          <cell r="F233">
            <v>1.5851666666666666</v>
          </cell>
        </row>
        <row r="234">
          <cell r="F234">
            <v>6.8205</v>
          </cell>
        </row>
        <row r="235">
          <cell r="F235">
            <v>5.480294117647059</v>
          </cell>
        </row>
        <row r="236">
          <cell r="F236">
            <v>7.4506666666666668</v>
          </cell>
        </row>
        <row r="237">
          <cell r="F237">
            <v>0.75</v>
          </cell>
        </row>
        <row r="238">
          <cell r="F238">
            <v>9.9</v>
          </cell>
        </row>
        <row r="239">
          <cell r="F239">
            <v>2.5833333333333335</v>
          </cell>
        </row>
        <row r="240">
          <cell r="F240">
            <v>6.2799999999999994</v>
          </cell>
        </row>
        <row r="241">
          <cell r="F241">
            <v>2.0161290322580645</v>
          </cell>
        </row>
        <row r="242">
          <cell r="F242">
            <v>10.459999999999999</v>
          </cell>
        </row>
      </sheetData>
      <sheetData sheetId="7"/>
      <sheetData sheetId="8">
        <row r="8">
          <cell r="G8">
            <v>8.8333333333333321</v>
          </cell>
        </row>
        <row r="9">
          <cell r="G9">
            <v>8.8415548539857927</v>
          </cell>
        </row>
        <row r="10">
          <cell r="G10">
            <v>0.5</v>
          </cell>
        </row>
        <row r="11">
          <cell r="G11">
            <v>8.8333333333333321</v>
          </cell>
        </row>
        <row r="12">
          <cell r="G12">
            <v>8.8181818181818183</v>
          </cell>
        </row>
        <row r="13">
          <cell r="G13">
            <v>8.7799999999999994</v>
          </cell>
        </row>
        <row r="14">
          <cell r="G14">
            <v>3.9313725490196081</v>
          </cell>
        </row>
        <row r="15">
          <cell r="G15">
            <v>0.5</v>
          </cell>
        </row>
        <row r="16">
          <cell r="G16">
            <v>8.2989966696176385</v>
          </cell>
        </row>
        <row r="17">
          <cell r="G17">
            <v>8.8333333333333321</v>
          </cell>
        </row>
        <row r="18">
          <cell r="G18">
            <v>8.7590233545647553</v>
          </cell>
        </row>
        <row r="19">
          <cell r="G19">
            <v>8.8330044854846559</v>
          </cell>
        </row>
        <row r="20">
          <cell r="G20">
            <v>8.8285789473684222</v>
          </cell>
        </row>
        <row r="23">
          <cell r="G23">
            <v>0.5</v>
          </cell>
        </row>
        <row r="24">
          <cell r="G24">
            <v>0.5</v>
          </cell>
        </row>
        <row r="25">
          <cell r="G25">
            <v>8.8333216258097504</v>
          </cell>
        </row>
        <row r="26">
          <cell r="G26">
            <v>8.8333333333333321</v>
          </cell>
        </row>
        <row r="27">
          <cell r="G27">
            <v>0.5</v>
          </cell>
        </row>
        <row r="28">
          <cell r="G28">
            <v>8.8333333333333321</v>
          </cell>
        </row>
        <row r="29">
          <cell r="G29">
            <v>0.5</v>
          </cell>
        </row>
        <row r="30">
          <cell r="G30">
            <v>5.8</v>
          </cell>
        </row>
        <row r="31">
          <cell r="G31">
            <v>0.5</v>
          </cell>
        </row>
        <row r="34">
          <cell r="G34">
            <v>0.5</v>
          </cell>
        </row>
        <row r="37">
          <cell r="G37">
            <v>0.5</v>
          </cell>
        </row>
        <row r="38">
          <cell r="G38">
            <v>0.5</v>
          </cell>
        </row>
        <row r="41">
          <cell r="G41">
            <v>0.75</v>
          </cell>
        </row>
        <row r="42">
          <cell r="G42">
            <v>0.34</v>
          </cell>
        </row>
        <row r="43">
          <cell r="G43">
            <v>2.67</v>
          </cell>
        </row>
        <row r="44">
          <cell r="G44">
            <v>0.8</v>
          </cell>
        </row>
        <row r="45">
          <cell r="G45">
            <v>0</v>
          </cell>
        </row>
        <row r="46">
          <cell r="G46">
            <v>8.2333333333333343</v>
          </cell>
        </row>
        <row r="47">
          <cell r="G47">
            <v>8.1818181818181817</v>
          </cell>
        </row>
        <row r="48">
          <cell r="G48">
            <v>4.4400000000000004</v>
          </cell>
        </row>
        <row r="49">
          <cell r="G49">
            <v>2.86</v>
          </cell>
        </row>
        <row r="50">
          <cell r="G50">
            <v>3.76</v>
          </cell>
        </row>
        <row r="51">
          <cell r="G51">
            <v>2.25</v>
          </cell>
        </row>
        <row r="52">
          <cell r="G52">
            <v>1.44</v>
          </cell>
        </row>
        <row r="53">
          <cell r="G53">
            <v>0.5</v>
          </cell>
        </row>
        <row r="54">
          <cell r="G54">
            <v>0.8</v>
          </cell>
        </row>
        <row r="57">
          <cell r="G57">
            <v>1.0900000000000001</v>
          </cell>
        </row>
        <row r="58">
          <cell r="G58">
            <v>0.56000000000000005</v>
          </cell>
        </row>
        <row r="59">
          <cell r="G59">
            <v>3.5</v>
          </cell>
        </row>
        <row r="60">
          <cell r="G60">
            <v>6.44</v>
          </cell>
        </row>
        <row r="61">
          <cell r="G61">
            <v>0</v>
          </cell>
        </row>
        <row r="62">
          <cell r="G62">
            <v>5.45</v>
          </cell>
        </row>
        <row r="63">
          <cell r="G63">
            <v>3.38</v>
          </cell>
        </row>
        <row r="64">
          <cell r="G64">
            <v>3.59</v>
          </cell>
        </row>
        <row r="65">
          <cell r="G65">
            <v>2.2999999999999998</v>
          </cell>
        </row>
        <row r="66">
          <cell r="G66">
            <v>1.65</v>
          </cell>
        </row>
        <row r="67">
          <cell r="G67">
            <v>2.61</v>
          </cell>
        </row>
        <row r="70">
          <cell r="G70">
            <v>1.1399999999999999</v>
          </cell>
        </row>
        <row r="71">
          <cell r="G71">
            <v>4.96</v>
          </cell>
        </row>
        <row r="72">
          <cell r="G72">
            <v>2.2799999999999998</v>
          </cell>
        </row>
        <row r="73">
          <cell r="G73">
            <v>5.21</v>
          </cell>
        </row>
        <row r="74">
          <cell r="G74">
            <v>0.8</v>
          </cell>
        </row>
        <row r="75">
          <cell r="G75">
            <v>3.2</v>
          </cell>
        </row>
        <row r="76">
          <cell r="G76">
            <v>1.21</v>
          </cell>
        </row>
        <row r="77">
          <cell r="G77">
            <v>1.36</v>
          </cell>
        </row>
        <row r="78">
          <cell r="G78">
            <v>0.04</v>
          </cell>
        </row>
        <row r="79">
          <cell r="G79">
            <v>2.2400000000000002</v>
          </cell>
        </row>
        <row r="80">
          <cell r="G80">
            <v>6.6604026845637589</v>
          </cell>
        </row>
        <row r="81">
          <cell r="G81">
            <v>4.41</v>
          </cell>
        </row>
        <row r="82">
          <cell r="G82">
            <v>3.22</v>
          </cell>
        </row>
        <row r="83">
          <cell r="G83">
            <v>4.8600000000000003</v>
          </cell>
        </row>
        <row r="84">
          <cell r="G84">
            <v>5.95</v>
          </cell>
        </row>
        <row r="85">
          <cell r="G85">
            <v>4.83</v>
          </cell>
        </row>
        <row r="86">
          <cell r="G86">
            <v>6.96</v>
          </cell>
        </row>
        <row r="87">
          <cell r="G87">
            <v>4.16</v>
          </cell>
        </row>
        <row r="88">
          <cell r="G88">
            <v>0.67</v>
          </cell>
        </row>
        <row r="89">
          <cell r="G89">
            <v>5.76</v>
          </cell>
        </row>
        <row r="90">
          <cell r="G90">
            <v>1.81</v>
          </cell>
        </row>
        <row r="91">
          <cell r="G91">
            <v>5.57</v>
          </cell>
        </row>
        <row r="92">
          <cell r="G92">
            <v>7.05</v>
          </cell>
        </row>
        <row r="93">
          <cell r="G93">
            <v>0.82</v>
          </cell>
        </row>
        <row r="94">
          <cell r="G94">
            <v>8.2799999999999994</v>
          </cell>
        </row>
        <row r="95">
          <cell r="G95">
            <v>3.94</v>
          </cell>
        </row>
        <row r="96">
          <cell r="G96">
            <v>3.21</v>
          </cell>
        </row>
        <row r="97">
          <cell r="G97">
            <v>1.85</v>
          </cell>
        </row>
        <row r="98">
          <cell r="G98">
            <v>6.33</v>
          </cell>
        </row>
        <row r="99">
          <cell r="G99">
            <v>0</v>
          </cell>
        </row>
        <row r="102">
          <cell r="G102">
            <v>0.93</v>
          </cell>
        </row>
        <row r="103">
          <cell r="G103">
            <v>1</v>
          </cell>
        </row>
        <row r="104">
          <cell r="G104">
            <v>2.25</v>
          </cell>
        </row>
        <row r="105">
          <cell r="G105">
            <v>0.53</v>
          </cell>
        </row>
        <row r="106">
          <cell r="G106">
            <v>10.87</v>
          </cell>
        </row>
        <row r="107">
          <cell r="G107">
            <v>5.61</v>
          </cell>
        </row>
        <row r="108">
          <cell r="G108">
            <v>9.3800000000000008</v>
          </cell>
        </row>
        <row r="109">
          <cell r="G109">
            <v>1.59</v>
          </cell>
        </row>
        <row r="110">
          <cell r="G110">
            <v>6.82</v>
          </cell>
        </row>
        <row r="111">
          <cell r="G111">
            <v>5.48</v>
          </cell>
        </row>
        <row r="112">
          <cell r="G112">
            <v>7.45</v>
          </cell>
        </row>
        <row r="113">
          <cell r="G113">
            <v>1.34</v>
          </cell>
        </row>
        <row r="114">
          <cell r="G114">
            <v>9.9</v>
          </cell>
        </row>
        <row r="115">
          <cell r="G115">
            <v>2.58</v>
          </cell>
        </row>
        <row r="116">
          <cell r="G116">
            <v>4.5999999999999996</v>
          </cell>
        </row>
        <row r="117">
          <cell r="G117">
            <v>2.02</v>
          </cell>
        </row>
        <row r="118">
          <cell r="G118">
            <v>10.46</v>
          </cell>
        </row>
      </sheetData>
      <sheetData sheetId="9"/>
      <sheetData sheetId="10"/>
      <sheetData sheetId="11">
        <row r="4">
          <cell r="C4" t="str">
            <v>: Januari 2013</v>
          </cell>
        </row>
      </sheetData>
      <sheetData sheetId="12"/>
      <sheetData sheetId="13"/>
      <sheetData sheetId="14">
        <row r="22">
          <cell r="R22" t="str">
            <v>Semarang, 6 Februari 2013</v>
          </cell>
        </row>
      </sheetData>
      <sheetData sheetId="15"/>
      <sheetData sheetId="16"/>
      <sheetData sheetId="17"/>
      <sheetData sheetId="18">
        <row r="16">
          <cell r="E16" t="str">
            <v>Sosialisasi, Draft Renja 2014</v>
          </cell>
          <cell r="H16">
            <v>29131300</v>
          </cell>
          <cell r="I16">
            <v>29131300</v>
          </cell>
          <cell r="N16">
            <v>8.283333333333335</v>
          </cell>
        </row>
        <row r="20">
          <cell r="E20" t="str">
            <v>RKO-2013, LKPJ, LPPD, Lakip (2012), Lap Bulanan</v>
          </cell>
          <cell r="H20">
            <v>32889700</v>
          </cell>
          <cell r="I20">
            <v>32889700</v>
          </cell>
          <cell r="N20">
            <v>8.2318181818181824</v>
          </cell>
        </row>
        <row r="26">
          <cell r="E26" t="str">
            <v>Pengiriman surat 1 bln</v>
          </cell>
          <cell r="H26">
            <v>1378000</v>
          </cell>
          <cell r="I26">
            <v>1378000</v>
          </cell>
          <cell r="N26">
            <v>11.533333333333333</v>
          </cell>
        </row>
        <row r="30">
          <cell r="E30" t="str">
            <v>Pembyrn rek. Listrik, telepon, pdam dan fax 1 bln</v>
          </cell>
          <cell r="H30">
            <v>63713806</v>
          </cell>
          <cell r="I30">
            <v>63713806</v>
          </cell>
          <cell r="N30">
            <v>8.8915548539857934</v>
          </cell>
        </row>
        <row r="34">
          <cell r="E34" t="str">
            <v>5 mobil &amp; 14 gedung</v>
          </cell>
          <cell r="H34">
            <v>0</v>
          </cell>
          <cell r="I34">
            <v>0</v>
          </cell>
          <cell r="N34">
            <v>0.55000000000000004</v>
          </cell>
        </row>
        <row r="38">
          <cell r="E38" t="str">
            <v>Jasa kebersihan kantor pusat dan 6 balai 1 bln</v>
          </cell>
          <cell r="H38">
            <v>21307000</v>
          </cell>
          <cell r="I38">
            <v>21307000</v>
          </cell>
          <cell r="N38">
            <v>8.8833333333333329</v>
          </cell>
        </row>
        <row r="42">
          <cell r="E42" t="str">
            <v>operasional kegiatan administrasi perkantoran 1 bln</v>
          </cell>
          <cell r="H42">
            <v>15884575</v>
          </cell>
          <cell r="I42">
            <v>15884575</v>
          </cell>
          <cell r="N42">
            <v>8.8681818181818191</v>
          </cell>
        </row>
        <row r="46">
          <cell r="E46" t="str">
            <v>penggandaan &amp; foto copy 1 bln</v>
          </cell>
          <cell r="H46">
            <v>22694250</v>
          </cell>
          <cell r="I46">
            <v>22694250</v>
          </cell>
          <cell r="N46">
            <v>9.1277000000000008</v>
          </cell>
        </row>
        <row r="50">
          <cell r="E50" t="str">
            <v>pengadaan alat listrik 1 bln</v>
          </cell>
          <cell r="H50">
            <v>8222100</v>
          </cell>
          <cell r="I50">
            <v>8222100</v>
          </cell>
          <cell r="N50">
            <v>4.0804411764705879</v>
          </cell>
        </row>
        <row r="54">
          <cell r="E54" t="str">
            <v>Pengadaan alat studio &amp; pemotong rumput, AC, Mebeleuir, alat keamanan</v>
          </cell>
          <cell r="H54">
            <v>0</v>
          </cell>
          <cell r="I54">
            <v>0</v>
          </cell>
          <cell r="N54">
            <v>0.55000000000000004</v>
          </cell>
        </row>
        <row r="58">
          <cell r="E58" t="str">
            <v>Penyediaan peralatan rumah tangga selama 1 bln</v>
          </cell>
          <cell r="H58">
            <v>7681750</v>
          </cell>
          <cell r="I58">
            <v>7681750</v>
          </cell>
          <cell r="N58">
            <v>8.3489966696176392</v>
          </cell>
        </row>
        <row r="62">
          <cell r="E62" t="str">
            <v>Terpenuhinya bahan bacaan &amp; berita aktual 1 bln</v>
          </cell>
          <cell r="H62">
            <v>969000</v>
          </cell>
          <cell r="I62">
            <v>969000</v>
          </cell>
          <cell r="N62">
            <v>8.8833333333333329</v>
          </cell>
        </row>
        <row r="66">
          <cell r="E66" t="str">
            <v>pelaksanaan rapat 1 bln</v>
          </cell>
          <cell r="H66">
            <v>7310000</v>
          </cell>
          <cell r="I66">
            <v>7310000</v>
          </cell>
          <cell r="N66">
            <v>8.809023354564756</v>
          </cell>
        </row>
        <row r="70">
          <cell r="E70" t="str">
            <v>Pelaksanaan koordinasi &amp; konsultasi 1 bln</v>
          </cell>
          <cell r="H70">
            <v>45953200</v>
          </cell>
          <cell r="I70">
            <v>45953200</v>
          </cell>
          <cell r="N70">
            <v>8.8830044854846566</v>
          </cell>
        </row>
        <row r="74">
          <cell r="E74" t="str">
            <v>Honor pengelola kegiatan 1 Dinas 6 BPSDA</v>
          </cell>
          <cell r="H74">
            <v>113225000</v>
          </cell>
          <cell r="I74">
            <v>113225000</v>
          </cell>
          <cell r="N74">
            <v>8.8785789473684229</v>
          </cell>
        </row>
        <row r="78">
          <cell r="E78" t="str">
            <v>Pemeliharaan rumah dinas &amp; mess 1 bln</v>
          </cell>
          <cell r="H78">
            <v>0</v>
          </cell>
          <cell r="I78">
            <v>0</v>
          </cell>
          <cell r="N78">
            <v>0.55000000000000004</v>
          </cell>
        </row>
        <row r="82">
          <cell r="E82" t="str">
            <v>Terpeliharanya gedung kantor Dinas &amp; BPSDA 1 bln</v>
          </cell>
          <cell r="H82">
            <v>0</v>
          </cell>
          <cell r="I82">
            <v>0</v>
          </cell>
          <cell r="N82">
            <v>0.55000000000000004</v>
          </cell>
        </row>
        <row r="86">
          <cell r="E86" t="str">
            <v>perawatan dan pemeliharaan dinas 1 bln</v>
          </cell>
          <cell r="H86">
            <v>79712500</v>
          </cell>
          <cell r="I86">
            <v>79712500</v>
          </cell>
          <cell r="N86">
            <v>8.8833216258097512</v>
          </cell>
        </row>
        <row r="90">
          <cell r="E90" t="str">
            <v>terpeliharanya perlengkapan gedung kantor 1 bln</v>
          </cell>
          <cell r="H90">
            <v>4860000</v>
          </cell>
          <cell r="I90">
            <v>4860000</v>
          </cell>
          <cell r="N90">
            <v>16.25</v>
          </cell>
        </row>
        <row r="94">
          <cell r="E94" t="str">
            <v>Terawatnya perlengkapan gedung kantor 1 bln</v>
          </cell>
          <cell r="H94">
            <v>0</v>
          </cell>
          <cell r="I94">
            <v>0</v>
          </cell>
          <cell r="N94">
            <v>0.55000000000000004</v>
          </cell>
        </row>
        <row r="98">
          <cell r="E98" t="str">
            <v>Terpeliharanya alat kantor &amp; rumah tangga 1 bln</v>
          </cell>
          <cell r="H98">
            <v>9710000</v>
          </cell>
          <cell r="I98">
            <v>9710000</v>
          </cell>
          <cell r="N98">
            <v>8.8833333333333329</v>
          </cell>
        </row>
        <row r="102">
          <cell r="E102" t="str">
            <v>Terjaganya kondisi arsip Dinas 1 bln dengan baik &amp; rapi</v>
          </cell>
          <cell r="H102">
            <v>424000</v>
          </cell>
          <cell r="I102">
            <v>424000</v>
          </cell>
          <cell r="N102">
            <v>3.7692982456140354</v>
          </cell>
        </row>
        <row r="106">
          <cell r="E106" t="str">
            <v>Rehab balai</v>
          </cell>
          <cell r="H106">
            <v>0</v>
          </cell>
          <cell r="I106">
            <v>0</v>
          </cell>
          <cell r="N106">
            <v>0.55000000000000004</v>
          </cell>
        </row>
        <row r="110">
          <cell r="E110" t="str">
            <v>Persiapan</v>
          </cell>
          <cell r="H110">
            <v>0</v>
          </cell>
          <cell r="I110">
            <v>0</v>
          </cell>
          <cell r="N110">
            <v>0.55000000000000004</v>
          </cell>
        </row>
        <row r="114">
          <cell r="E114" t="str">
            <v>Persiapan</v>
          </cell>
          <cell r="H114">
            <v>0</v>
          </cell>
          <cell r="I114">
            <v>0</v>
          </cell>
          <cell r="N114">
            <v>0.55000000000000004</v>
          </cell>
        </row>
        <row r="118">
          <cell r="E118" t="str">
            <v>Persiapan</v>
          </cell>
          <cell r="H118">
            <v>0</v>
          </cell>
          <cell r="I118">
            <v>0</v>
          </cell>
          <cell r="N118">
            <v>0.55000000000000004</v>
          </cell>
        </row>
        <row r="122">
          <cell r="E122" t="str">
            <v>Persiapan</v>
          </cell>
          <cell r="H122">
            <v>9760000</v>
          </cell>
          <cell r="I122">
            <v>9760000</v>
          </cell>
          <cell r="N122">
            <v>6.7104026845637588</v>
          </cell>
        </row>
      </sheetData>
      <sheetData sheetId="19">
        <row r="16">
          <cell r="E16" t="str">
            <v>Survey lokasi</v>
          </cell>
          <cell r="H16">
            <v>9532100</v>
          </cell>
          <cell r="I16">
            <v>9532100</v>
          </cell>
          <cell r="N16">
            <v>0.8</v>
          </cell>
        </row>
        <row r="20">
          <cell r="E20" t="str">
            <v>Survey lokasi</v>
          </cell>
          <cell r="H20">
            <v>14595500</v>
          </cell>
          <cell r="I20">
            <v>14595500</v>
          </cell>
          <cell r="N20">
            <v>1.1000000000000001</v>
          </cell>
        </row>
        <row r="24">
          <cell r="E24" t="str">
            <v>Survey lokasi</v>
          </cell>
          <cell r="H24">
            <v>9587600</v>
          </cell>
          <cell r="I24">
            <v>9587600</v>
          </cell>
          <cell r="N24">
            <v>1.1499999999999999</v>
          </cell>
        </row>
        <row r="28">
          <cell r="E28" t="str">
            <v>Survey lokasi</v>
          </cell>
          <cell r="H28">
            <v>6929600</v>
          </cell>
          <cell r="I28">
            <v>6929600</v>
          </cell>
          <cell r="N28">
            <v>0.95</v>
          </cell>
        </row>
        <row r="34">
          <cell r="E34" t="str">
            <v>Pengumpulan &amp; pengolahan Data pada 6 BPSDA se-Jateng</v>
          </cell>
          <cell r="H34">
            <v>21691250</v>
          </cell>
          <cell r="I34">
            <v>21691250</v>
          </cell>
          <cell r="N34">
            <v>5.48</v>
          </cell>
        </row>
        <row r="40">
          <cell r="E40" t="str">
            <v>Persiapan lelang</v>
          </cell>
          <cell r="H40">
            <v>19860000</v>
          </cell>
          <cell r="I40">
            <v>19860000</v>
          </cell>
          <cell r="N40">
            <v>2.8</v>
          </cell>
        </row>
        <row r="44">
          <cell r="E44" t="str">
            <v>Persiapan Sosi Bakrwil 1 Pati, penyusunan SK, Persiapan pembinaan BPSDA</v>
          </cell>
          <cell r="H44">
            <v>4390000</v>
          </cell>
          <cell r="I44">
            <v>4390000</v>
          </cell>
          <cell r="N44">
            <v>5.74</v>
          </cell>
        </row>
      </sheetData>
      <sheetData sheetId="20">
        <row r="16">
          <cell r="E16" t="str">
            <v>Rapat pembinaan OP Irigasi di 6 BPSDA, data ketersediaan air 1 bln, Data kondisi fisik jaringan irigasi &amp; kinerja sistem irigasi 2013 serta AKNPI 2014</v>
          </cell>
          <cell r="H16">
            <v>7500000</v>
          </cell>
          <cell r="I16">
            <v>7500000</v>
          </cell>
          <cell r="N16">
            <v>2.67</v>
          </cell>
        </row>
        <row r="20">
          <cell r="E20" t="str">
            <v>Rapat pembinaan OP Air Baku di 6 BPSDA</v>
          </cell>
          <cell r="H20">
            <v>6950000</v>
          </cell>
          <cell r="I20">
            <v>6950000</v>
          </cell>
          <cell r="N20">
            <v>3.5</v>
          </cell>
        </row>
        <row r="24">
          <cell r="E24" t="str">
            <v>Operasi jaringan irigasi 1 bln,
pemeliharaan sampah 434 m3
babat rumput 38,850 m2
Ganggang 14,700 m3</v>
          </cell>
          <cell r="H24">
            <v>75510000</v>
          </cell>
          <cell r="I24">
            <v>75510000</v>
          </cell>
          <cell r="N24">
            <v>6.95</v>
          </cell>
        </row>
        <row r="28">
          <cell r="E28" t="str">
            <v>penyusunan 1 buku</v>
          </cell>
          <cell r="H28">
            <v>0</v>
          </cell>
          <cell r="I28">
            <v>0</v>
          </cell>
          <cell r="N28">
            <v>0</v>
          </cell>
        </row>
        <row r="34">
          <cell r="H34">
            <v>56844800</v>
          </cell>
          <cell r="I34">
            <v>56844800</v>
          </cell>
          <cell r="N34">
            <v>1</v>
          </cell>
        </row>
        <row r="38">
          <cell r="H38">
            <v>10542000</v>
          </cell>
          <cell r="I38">
            <v>10542000</v>
          </cell>
          <cell r="N38">
            <v>1</v>
          </cell>
        </row>
      </sheetData>
      <sheetData sheetId="21">
        <row r="16">
          <cell r="E16" t="str">
            <v>Koordinasi pembinaan 6 BPSDA, monotoring bendungan 1 bln</v>
          </cell>
          <cell r="H16">
            <v>5950000</v>
          </cell>
          <cell r="I16">
            <v>5950000</v>
          </cell>
          <cell r="N16">
            <v>3.35</v>
          </cell>
        </row>
        <row r="20">
          <cell r="E20" t="str">
            <v>Koordinasi pembinaan 6 BPSDA</v>
          </cell>
          <cell r="H20">
            <v>5500000</v>
          </cell>
          <cell r="I20">
            <v>5500000</v>
          </cell>
          <cell r="N20">
            <v>3.25</v>
          </cell>
        </row>
        <row r="26">
          <cell r="H26">
            <v>20334510</v>
          </cell>
          <cell r="I26">
            <v>20334510</v>
          </cell>
          <cell r="N26">
            <v>2.95</v>
          </cell>
        </row>
        <row r="30">
          <cell r="E30" t="str">
            <v>Administrasi kegiatan 1 bln</v>
          </cell>
          <cell r="H30">
            <v>11260000</v>
          </cell>
          <cell r="I30">
            <v>11260000</v>
          </cell>
          <cell r="N30">
            <v>0.12</v>
          </cell>
        </row>
        <row r="34">
          <cell r="H34">
            <v>9620000</v>
          </cell>
          <cell r="I34">
            <v>9620000</v>
          </cell>
          <cell r="N34">
            <v>0.03</v>
          </cell>
        </row>
        <row r="38">
          <cell r="H38">
            <v>0</v>
          </cell>
          <cell r="I38">
            <v>0</v>
          </cell>
          <cell r="N38">
            <v>0</v>
          </cell>
        </row>
        <row r="44">
          <cell r="I44">
            <v>0</v>
          </cell>
          <cell r="T44" t="str">
            <v>Harga satuan bahan belum ada (belum keluar)</v>
          </cell>
        </row>
        <row r="48">
          <cell r="H48">
            <v>7050000</v>
          </cell>
          <cell r="I48">
            <v>7050000</v>
          </cell>
          <cell r="N48">
            <v>0.31</v>
          </cell>
          <cell r="T48" t="str">
            <v>Harga satuan bahan belum ada (belum keluar)</v>
          </cell>
        </row>
        <row r="52">
          <cell r="H52">
            <v>35810000</v>
          </cell>
          <cell r="I52">
            <v>35810000</v>
          </cell>
          <cell r="N52">
            <v>10.23</v>
          </cell>
          <cell r="T52" t="str">
            <v>BBM belum dibelanjakan</v>
          </cell>
        </row>
      </sheetData>
      <sheetData sheetId="22">
        <row r="16">
          <cell r="H16">
            <v>12350000</v>
          </cell>
          <cell r="I16">
            <v>12350000</v>
          </cell>
          <cell r="N16">
            <v>1.01</v>
          </cell>
        </row>
        <row r="20">
          <cell r="H20">
            <v>3300000</v>
          </cell>
          <cell r="I20">
            <v>3300000</v>
          </cell>
          <cell r="N20">
            <v>1.5</v>
          </cell>
        </row>
        <row r="24">
          <cell r="H24">
            <v>1550000</v>
          </cell>
          <cell r="I24">
            <v>1550000</v>
          </cell>
          <cell r="N24">
            <v>1.5</v>
          </cell>
        </row>
        <row r="28">
          <cell r="I28">
            <v>0</v>
          </cell>
        </row>
        <row r="34">
          <cell r="E34" t="str">
            <v>Pengumpulan data persiapan sensus barang
Cek pemakaian kekayaan daerah</v>
          </cell>
          <cell r="H34">
            <v>23092650</v>
          </cell>
          <cell r="I34">
            <v>23092650</v>
          </cell>
          <cell r="N34">
            <v>3.5</v>
          </cell>
        </row>
        <row r="38">
          <cell r="E38" t="str">
            <v>Koordinasi persiapan pelaksanaan pengadaan tanah</v>
          </cell>
          <cell r="H38">
            <v>2129900</v>
          </cell>
          <cell r="I38">
            <v>2129900</v>
          </cell>
          <cell r="N38">
            <v>0.05</v>
          </cell>
        </row>
      </sheetData>
      <sheetData sheetId="23">
        <row r="15">
          <cell r="E15" t="str">
            <v>1 Keg Pengukuran lapangan dan 1 keg rapat identifikasi  irigasi</v>
          </cell>
          <cell r="H15">
            <v>58206800</v>
          </cell>
          <cell r="I15">
            <v>58206800</v>
          </cell>
          <cell r="N15">
            <v>5.5</v>
          </cell>
        </row>
        <row r="19">
          <cell r="E19" t="str">
            <v>1 Kegiatan pengukuran dan lapangan</v>
          </cell>
          <cell r="H19">
            <v>2199200</v>
          </cell>
          <cell r="I19">
            <v>2199200</v>
          </cell>
          <cell r="N19">
            <v>5.6</v>
          </cell>
        </row>
        <row r="23">
          <cell r="E23" t="str">
            <v>1 keg rapat identifikasi prasarana dan sarana konservasi</v>
          </cell>
          <cell r="H23">
            <v>5898400</v>
          </cell>
          <cell r="I23">
            <v>5898400</v>
          </cell>
          <cell r="N23">
            <v>5</v>
          </cell>
        </row>
        <row r="27">
          <cell r="E27" t="str">
            <v>1 Kegiatan pengukuran dan lapangan</v>
          </cell>
          <cell r="H27">
            <v>9796800</v>
          </cell>
          <cell r="I27">
            <v>9796800</v>
          </cell>
          <cell r="N27">
            <v>5.7</v>
          </cell>
        </row>
        <row r="33">
          <cell r="E33" t="str">
            <v>1 kali keg. Pengambilan sampel kualitas air</v>
          </cell>
          <cell r="H33">
            <v>10717800</v>
          </cell>
          <cell r="I33">
            <v>10717800</v>
          </cell>
          <cell r="N33">
            <v>3.22</v>
          </cell>
        </row>
        <row r="37">
          <cell r="E37" t="str">
            <v>1 kali membayar honor penjaga pos Hidrologi dan entry data</v>
          </cell>
          <cell r="H37">
            <v>14990000</v>
          </cell>
          <cell r="I37">
            <v>14990000</v>
          </cell>
          <cell r="N37">
            <v>4.84</v>
          </cell>
        </row>
        <row r="41">
          <cell r="E41" t="str">
            <v>1 kali keg. Piket banjir</v>
          </cell>
          <cell r="H41">
            <v>32820000</v>
          </cell>
          <cell r="I41">
            <v>32820000</v>
          </cell>
          <cell r="N41">
            <v>9.3800000000000008</v>
          </cell>
        </row>
      </sheetData>
      <sheetData sheetId="24">
        <row r="15">
          <cell r="H15">
            <v>89349100</v>
          </cell>
          <cell r="I15">
            <v>89349100</v>
          </cell>
          <cell r="N15">
            <v>2.9</v>
          </cell>
        </row>
        <row r="19">
          <cell r="H19">
            <v>5962000</v>
          </cell>
          <cell r="I19">
            <v>5962000</v>
          </cell>
          <cell r="N19">
            <v>3.41</v>
          </cell>
        </row>
        <row r="23">
          <cell r="E23" t="str">
            <v>Pembersihan enceng gondok di hulu Bd. Jelog</v>
          </cell>
          <cell r="H23">
            <v>17051700</v>
          </cell>
          <cell r="I23">
            <v>17051700</v>
          </cell>
          <cell r="N23">
            <v>5.98</v>
          </cell>
        </row>
        <row r="27">
          <cell r="H27">
            <v>9406800</v>
          </cell>
          <cell r="I27">
            <v>9406800</v>
          </cell>
          <cell r="N27">
            <v>1.6</v>
          </cell>
        </row>
        <row r="33">
          <cell r="H33">
            <v>9082400</v>
          </cell>
          <cell r="I33">
            <v>9082400</v>
          </cell>
          <cell r="N33">
            <v>4.8600000000000003</v>
          </cell>
        </row>
        <row r="37">
          <cell r="H37">
            <v>22218600</v>
          </cell>
          <cell r="I37">
            <v>22218600</v>
          </cell>
          <cell r="N37">
            <v>6.98</v>
          </cell>
        </row>
        <row r="41">
          <cell r="E41" t="str">
            <v>1 bln piket banjir</v>
          </cell>
          <cell r="H41">
            <v>26780000</v>
          </cell>
          <cell r="I41">
            <v>26780000</v>
          </cell>
          <cell r="N41">
            <v>6.83</v>
          </cell>
        </row>
      </sheetData>
      <sheetData sheetId="25">
        <row r="15">
          <cell r="E15" t="str">
            <v>Survey kontraktual 1 Lok, survey pek sw 4 Lok
Rapat Koordinasi / Sinkronisasi Rencana  TA 2013</v>
          </cell>
          <cell r="H15">
            <v>35933975</v>
          </cell>
          <cell r="I15">
            <v>35933975</v>
          </cell>
          <cell r="N15">
            <v>4</v>
          </cell>
        </row>
        <row r="19">
          <cell r="E19" t="str">
            <v>Survey pekerjaan Sw 2 Lokasi</v>
          </cell>
          <cell r="H19">
            <v>6579970</v>
          </cell>
          <cell r="I19">
            <v>6579970</v>
          </cell>
          <cell r="N19">
            <v>4</v>
          </cell>
        </row>
        <row r="23">
          <cell r="E23" t="str">
            <v>Survey pekerjaan Sw 1 Lokasi</v>
          </cell>
          <cell r="H23">
            <v>8307640</v>
          </cell>
          <cell r="I23">
            <v>8307640</v>
          </cell>
          <cell r="N23">
            <v>4.5</v>
          </cell>
        </row>
        <row r="27">
          <cell r="E27" t="str">
            <v>Survey pekerjaan Sw 2 Lokasi</v>
          </cell>
          <cell r="H27">
            <v>8168000</v>
          </cell>
          <cell r="I27">
            <v>8168000</v>
          </cell>
          <cell r="N27">
            <v>5.5</v>
          </cell>
        </row>
        <row r="33">
          <cell r="E33" t="str">
            <v>Koordinasi penanganan aset</v>
          </cell>
          <cell r="H33">
            <v>3366000</v>
          </cell>
          <cell r="I33">
            <v>3366000</v>
          </cell>
          <cell r="N33">
            <v>2</v>
          </cell>
        </row>
        <row r="37">
          <cell r="E37" t="str">
            <v>Honor Penjaga Pos Curah Hujan 18 pos
Honor Penjaga MA Puncak 5 pos
Pengukuran data Muka Air 8 Sungai</v>
          </cell>
          <cell r="H37">
            <v>17150400</v>
          </cell>
          <cell r="I37">
            <v>17150400</v>
          </cell>
          <cell r="N37">
            <v>6.53</v>
          </cell>
        </row>
        <row r="41">
          <cell r="E41" t="str">
            <v>Piket Banjir 1 bulan
Pengadaan bahan bangunan (tanah urug)</v>
          </cell>
          <cell r="H41">
            <v>32272300</v>
          </cell>
          <cell r="I41">
            <v>32272300</v>
          </cell>
          <cell r="N41">
            <v>9.4499999999999993</v>
          </cell>
        </row>
      </sheetData>
      <sheetData sheetId="26">
        <row r="15">
          <cell r="E15" t="str">
            <v xml:space="preserve">Pengumpulan data alokasi air pad 48 DI, survey pelaks pek kontraktual 5 paket, survey pelaksanaan 12 paket swakelola </v>
          </cell>
          <cell r="H15">
            <v>92923750</v>
          </cell>
          <cell r="I15">
            <v>92923750</v>
          </cell>
          <cell r="N15">
            <v>2.3199999999999998</v>
          </cell>
        </row>
        <row r="19">
          <cell r="E19" t="str">
            <v>Survey lokasi untuk pekerjaan swakelola 1 lokasi</v>
          </cell>
          <cell r="H19">
            <v>874000</v>
          </cell>
          <cell r="I19">
            <v>874000</v>
          </cell>
          <cell r="N19">
            <v>2</v>
          </cell>
        </row>
        <row r="23">
          <cell r="E23" t="str">
            <v>Survey lokasi untuk pekerjaan swakelola 2 lokasi</v>
          </cell>
          <cell r="H23">
            <v>2910500</v>
          </cell>
          <cell r="I23">
            <v>2910500</v>
          </cell>
          <cell r="N23">
            <v>2</v>
          </cell>
        </row>
        <row r="27">
          <cell r="E27" t="str">
            <v>Survey lokasi untuk pekerjaan swakelola 1 lokasi</v>
          </cell>
          <cell r="H27">
            <v>2856500</v>
          </cell>
          <cell r="I27">
            <v>2856500</v>
          </cell>
          <cell r="N27">
            <v>1.5</v>
          </cell>
        </row>
        <row r="33">
          <cell r="E33" t="str">
            <v>- Pengambilan sampel kualitas air di 8 lok, K Dengkeng, K Pusur, K Jebol, K Kamplong, Suplesi W Cengklik, Suplesi W Mulur, K Cemoro &amp; K Kenatan s/d bulan januari 2013
- Pembacaan  parameter P2AP di Kab Wngiri, Skh, Byolali, Klaten, Sragen, Kranyar dan kota Surakarta</v>
          </cell>
          <cell r="H33">
            <v>12144725</v>
          </cell>
          <cell r="I33">
            <v>12144725</v>
          </cell>
          <cell r="N33">
            <v>5.9</v>
          </cell>
        </row>
        <row r="37">
          <cell r="E37" t="str">
            <v>Pengambilan data debit 7 bendung, Bd Walikan, Lemahbang, Temantenan, Jetis, Wonotoro, Gisik &amp; Jaban, Data 7 pos, Jarum, Paseban, Ngrukun, Jurug, Jurang Gempal, Sulingi &amp; Balun, update lokasi waduk, bendung, dan identifikasi sungai sampai dengan bln September (Survey PAI 41 DI, entri data PDSDA, entri data website)</v>
          </cell>
          <cell r="H37">
            <v>21008450</v>
          </cell>
          <cell r="I37">
            <v>21008450</v>
          </cell>
          <cell r="N37">
            <v>7.1</v>
          </cell>
        </row>
        <row r="41">
          <cell r="E41" t="str">
            <v>Pelaksanaan piket banjir bulan Januari 2013</v>
          </cell>
          <cell r="H41">
            <v>19611500</v>
          </cell>
          <cell r="I41">
            <v>19611500</v>
          </cell>
          <cell r="N41">
            <v>10</v>
          </cell>
        </row>
      </sheetData>
      <sheetData sheetId="27">
        <row r="15">
          <cell r="E15" t="str">
            <v>Rapat Alokasi Air 12 kali, Sosialisasi Peningkatan Partisipasi Masyarakat 6 kali, Lomba Petugas OP 1 kegiatan, Pemeliharaan swakelola 6 DI &amp; Kontraktual 2 paket   (6.896 ha) dan Pengadaan karung plastik 1.600 lembar, terpal 6 lembar</v>
          </cell>
          <cell r="H15">
            <v>19920400</v>
          </cell>
          <cell r="I15">
            <v>19920400</v>
          </cell>
          <cell r="N15">
            <v>1.52</v>
          </cell>
        </row>
        <row r="19">
          <cell r="E19" t="str">
            <v>Peningkatan Partisipasi Masyarakat 2 kali, Pemeliharaan Air Baku 2 lokasi dan Inventerasi Mata Air 15 lokasi</v>
          </cell>
          <cell r="H19">
            <v>2418200</v>
          </cell>
          <cell r="I19">
            <v>2418200</v>
          </cell>
          <cell r="N19">
            <v>1.65</v>
          </cell>
        </row>
        <row r="23">
          <cell r="E23" t="str">
            <v>Peningkatan Partisipasi Masyarakat 6 kali dan Pemeliharaan Bangunan Konservasi 7 lokasi</v>
          </cell>
          <cell r="H23">
            <v>3454200</v>
          </cell>
          <cell r="I23">
            <v>3454200</v>
          </cell>
          <cell r="N23">
            <v>0.82</v>
          </cell>
        </row>
        <row r="27">
          <cell r="E27" t="str">
            <v>Peningkatan Partisipasi Masyarakat 4 kali dan Pemeliharaan Sarana dan Prasarana SDA 4 lokasi</v>
          </cell>
          <cell r="H27">
            <v>7832600</v>
          </cell>
          <cell r="I27">
            <v>7832600</v>
          </cell>
          <cell r="N27">
            <v>2.61</v>
          </cell>
        </row>
        <row r="33">
          <cell r="E33" t="str">
            <v>Sosialisasi Pengamanan aset 4 kali, Pembuatan &amp; pemasangan  patok batas 60 bh, pembuatan dan pemasangan papan larangan 20 bh serta  Pemantauan kualitas air 20 lks, 5 parameter, 4 kali</v>
          </cell>
          <cell r="H33">
            <v>3566200</v>
          </cell>
          <cell r="I33">
            <v>3566200</v>
          </cell>
          <cell r="N33">
            <v>8.2799999999999994</v>
          </cell>
        </row>
        <row r="37">
          <cell r="E37" t="str">
            <v>Pengukuran : debit sungai 6 lok 3 kali, mata air 20 lok 2 kali, Pemeliharaan pos hujan 9 lok 3 kl, Pemeliharaan : Pos Hidroklimatologi 14 pos, Pengadaan alat penakar hujan manual 6 buah, gelas ukur uk. 100 cm2 6 buah, gelas ukur uk.200 cm2 6 buah</v>
          </cell>
          <cell r="H37">
            <v>11335000</v>
          </cell>
          <cell r="I37">
            <v>11335000</v>
          </cell>
          <cell r="N37">
            <v>3.94</v>
          </cell>
        </row>
        <row r="41">
          <cell r="E41" t="str">
            <v>Rapat antisipasi banjir 2 kali, Piket banjir 6 bulan</v>
          </cell>
          <cell r="H41">
            <v>10052200</v>
          </cell>
          <cell r="I41">
            <v>10052200</v>
          </cell>
          <cell r="N41">
            <v>4.5999999999999996</v>
          </cell>
        </row>
      </sheetData>
      <sheetData sheetId="28">
        <row r="15">
          <cell r="E15" t="str">
            <v>Belanja Bahan Bakar Minyak dan Gas (1 bln)</v>
          </cell>
          <cell r="H15">
            <v>16730800</v>
          </cell>
          <cell r="I15">
            <v>16730800</v>
          </cell>
          <cell r="N15">
            <v>0.84</v>
          </cell>
        </row>
        <row r="19">
          <cell r="E19" t="str">
            <v>Belanja Cetak dan Penggandaan (1 bln)</v>
          </cell>
          <cell r="H19">
            <v>4825000</v>
          </cell>
          <cell r="I19">
            <v>4825000</v>
          </cell>
          <cell r="N19">
            <v>2.76</v>
          </cell>
        </row>
        <row r="23">
          <cell r="E23" t="str">
            <v>Belanja Cetak dan Penggandaan (1 bln)</v>
          </cell>
          <cell r="H23">
            <v>6254000</v>
          </cell>
          <cell r="I23">
            <v>6254000</v>
          </cell>
          <cell r="N23">
            <v>3.47</v>
          </cell>
        </row>
        <row r="27">
          <cell r="E27" t="str">
            <v>Belanja Cetak dan Penggandaan (1 bln)</v>
          </cell>
          <cell r="H27">
            <v>6935900</v>
          </cell>
          <cell r="I27">
            <v>6935900</v>
          </cell>
          <cell r="N27">
            <v>2.2400000000000002</v>
          </cell>
        </row>
        <row r="33">
          <cell r="E33" t="str">
            <v>- 2 kali Kegiatan Penyuluhan dan Sosialisasi</v>
          </cell>
          <cell r="H33">
            <v>11497200</v>
          </cell>
          <cell r="I33">
            <v>11497200</v>
          </cell>
          <cell r="N33">
            <v>5.75</v>
          </cell>
        </row>
        <row r="37">
          <cell r="E37" t="str">
            <v>- Pencatatan, Pengumpulan dan Analisasi Data Base SDA dan Data 10 Pos Curah Hujan Manual, 15 Pos AWLR, 4 Pos Klimatologi, dan 10 Pos PDAB yang ada di 5 Kabupaten selama 1 bulan dari 12 bulan</v>
          </cell>
          <cell r="H37">
            <v>19877900</v>
          </cell>
          <cell r="I37">
            <v>19877900</v>
          </cell>
          <cell r="N37">
            <v>6.42</v>
          </cell>
        </row>
        <row r="41">
          <cell r="E41" t="str">
            <v xml:space="preserve">- Piket Banjir selama 1 bulan </v>
          </cell>
          <cell r="H41">
            <v>36602900</v>
          </cell>
          <cell r="I41">
            <v>36602900</v>
          </cell>
          <cell r="N41">
            <v>10.46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4"/>
      <sheetName val="FORM 5"/>
      <sheetName val="FORM 6 (Rp.)"/>
      <sheetName val="FORM 8 (Rp.)"/>
      <sheetName val="FORM 6 (%)"/>
      <sheetName val="FORM 8 (%)"/>
      <sheetName val="Target PAD-Rp."/>
      <sheetName val="PAD"/>
      <sheetName val="PAD (2)"/>
      <sheetName val="RFK-2"/>
      <sheetName val="RANGKUMAN"/>
      <sheetName val="RANGKUMAN (2)"/>
      <sheetName val="Simbangda"/>
      <sheetName val="RFK 1 Dinas"/>
      <sheetName val="SEKRET"/>
      <sheetName val="PPT"/>
      <sheetName val="IAB"/>
      <sheetName val="SWP"/>
      <sheetName val="KSP"/>
      <sheetName val="PC"/>
      <sheetName val="JT"/>
      <sheetName val="SLN"/>
      <sheetName val="BS"/>
      <sheetName val="PBL"/>
      <sheetName val="SC"/>
      <sheetName val="RFK 3 S"/>
      <sheetName val="Lap TEPP"/>
      <sheetName val="RFK 3 S (2)"/>
      <sheetName val="RFK 3 umum"/>
      <sheetName val="RAKOR TW 2 BNGD"/>
      <sheetName val="BAHAN RAKOR TW 1 BNGD (2)"/>
      <sheetName val="RAKOR TW 2 BPP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G11">
            <v>159883844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5">
          <cell r="T15">
            <v>4519781394</v>
          </cell>
        </row>
      </sheetData>
      <sheetData sheetId="14">
        <row r="16">
          <cell r="I16">
            <v>375480950</v>
          </cell>
        </row>
      </sheetData>
      <sheetData sheetId="15">
        <row r="16">
          <cell r="I16">
            <v>1586282400</v>
          </cell>
        </row>
      </sheetData>
      <sheetData sheetId="16">
        <row r="16">
          <cell r="I16">
            <v>267777300</v>
          </cell>
        </row>
      </sheetData>
      <sheetData sheetId="17">
        <row r="16">
          <cell r="I16">
            <v>168016750</v>
          </cell>
        </row>
      </sheetData>
      <sheetData sheetId="18">
        <row r="16">
          <cell r="I16">
            <v>510337000</v>
          </cell>
        </row>
      </sheetData>
      <sheetData sheetId="19">
        <row r="15">
          <cell r="I15">
            <v>2944368200</v>
          </cell>
        </row>
      </sheetData>
      <sheetData sheetId="20">
        <row r="15">
          <cell r="I15">
            <v>2652173700</v>
          </cell>
        </row>
      </sheetData>
      <sheetData sheetId="21">
        <row r="15">
          <cell r="I15">
            <v>2260144710</v>
          </cell>
        </row>
      </sheetData>
      <sheetData sheetId="22">
        <row r="15">
          <cell r="I15">
            <v>3876836125</v>
          </cell>
        </row>
      </sheetData>
      <sheetData sheetId="23">
        <row r="15">
          <cell r="I15">
            <v>1190613500</v>
          </cell>
        </row>
      </sheetData>
      <sheetData sheetId="24">
        <row r="15">
          <cell r="I15">
            <v>1584829100</v>
          </cell>
        </row>
      </sheetData>
      <sheetData sheetId="25" refreshError="1"/>
      <sheetData sheetId="26" refreshError="1"/>
      <sheetData sheetId="27">
        <row r="21">
          <cell r="L21" t="str">
            <v>Kota Semarang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K-1S"/>
    </sheetNames>
    <sheetDataSet>
      <sheetData sheetId="0">
        <row r="14">
          <cell r="H14">
            <v>2.27</v>
          </cell>
          <cell r="I14">
            <v>46535000</v>
          </cell>
          <cell r="N14">
            <v>47150000</v>
          </cell>
          <cell r="O14">
            <v>2.2999999999999998</v>
          </cell>
        </row>
        <row r="15">
          <cell r="H15">
            <v>0.6</v>
          </cell>
          <cell r="I15">
            <v>207385380</v>
          </cell>
          <cell r="N15">
            <v>259231725</v>
          </cell>
          <cell r="O15">
            <v>0.75</v>
          </cell>
        </row>
        <row r="16">
          <cell r="H16">
            <v>11.58</v>
          </cell>
          <cell r="I16">
            <v>34740000</v>
          </cell>
          <cell r="N16">
            <v>39742700</v>
          </cell>
          <cell r="O16">
            <v>13.25</v>
          </cell>
        </row>
        <row r="17">
          <cell r="H17">
            <v>5</v>
          </cell>
          <cell r="I17">
            <v>95000000</v>
          </cell>
          <cell r="N17">
            <v>95000000</v>
          </cell>
          <cell r="O17">
            <v>5</v>
          </cell>
        </row>
        <row r="18">
          <cell r="H18">
            <v>14.62</v>
          </cell>
          <cell r="I18">
            <v>105264000</v>
          </cell>
          <cell r="N18">
            <v>108000000</v>
          </cell>
          <cell r="O18">
            <v>15</v>
          </cell>
        </row>
        <row r="19">
          <cell r="H19">
            <v>33</v>
          </cell>
          <cell r="I19">
            <v>158400000</v>
          </cell>
          <cell r="N19">
            <v>163200000</v>
          </cell>
          <cell r="O19">
            <v>34</v>
          </cell>
        </row>
        <row r="20">
          <cell r="H20">
            <v>22</v>
          </cell>
          <cell r="I20">
            <v>121000000</v>
          </cell>
          <cell r="N20">
            <v>123750000</v>
          </cell>
          <cell r="O20">
            <v>22.5</v>
          </cell>
        </row>
        <row r="21">
          <cell r="H21">
            <v>19.57</v>
          </cell>
          <cell r="I21">
            <v>612515559</v>
          </cell>
          <cell r="N21">
            <v>735519450</v>
          </cell>
          <cell r="O21">
            <v>23.5</v>
          </cell>
        </row>
        <row r="22">
          <cell r="H22">
            <v>18.88</v>
          </cell>
          <cell r="I22">
            <v>564625280</v>
          </cell>
          <cell r="N22">
            <v>601893800</v>
          </cell>
          <cell r="O22">
            <v>20.13</v>
          </cell>
        </row>
        <row r="23">
          <cell r="H23">
            <v>10.7</v>
          </cell>
          <cell r="I23">
            <v>265367490</v>
          </cell>
          <cell r="N23">
            <v>422107914</v>
          </cell>
          <cell r="O23">
            <v>17.02</v>
          </cell>
        </row>
        <row r="24">
          <cell r="H24">
            <v>15.16</v>
          </cell>
          <cell r="I24">
            <v>680552108</v>
          </cell>
          <cell r="N24">
            <v>787842315</v>
          </cell>
          <cell r="O24">
            <v>17.55</v>
          </cell>
        </row>
        <row r="25">
          <cell r="H25">
            <v>21.5</v>
          </cell>
          <cell r="I25">
            <v>281701600</v>
          </cell>
          <cell r="N25">
            <v>327560000</v>
          </cell>
          <cell r="O25">
            <v>25</v>
          </cell>
        </row>
        <row r="26">
          <cell r="H26">
            <v>18.72</v>
          </cell>
          <cell r="I26">
            <v>372147984</v>
          </cell>
          <cell r="N26">
            <v>473584300</v>
          </cell>
          <cell r="O26">
            <v>23.82</v>
          </cell>
        </row>
        <row r="28">
          <cell r="H28">
            <v>2.0299999999999998</v>
          </cell>
          <cell r="I28">
            <v>30450000</v>
          </cell>
          <cell r="N28">
            <v>30750000</v>
          </cell>
          <cell r="O28">
            <v>2.0499999999999998</v>
          </cell>
        </row>
        <row r="29">
          <cell r="H29">
            <v>2.48</v>
          </cell>
          <cell r="I29">
            <v>111600000</v>
          </cell>
          <cell r="N29">
            <v>117000000</v>
          </cell>
          <cell r="O29">
            <v>2.6</v>
          </cell>
        </row>
        <row r="30">
          <cell r="H30">
            <v>11.58</v>
          </cell>
          <cell r="I30">
            <v>26055000</v>
          </cell>
          <cell r="N30">
            <v>45721450</v>
          </cell>
          <cell r="O30">
            <v>20.32</v>
          </cell>
        </row>
        <row r="31">
          <cell r="H31">
            <v>21.82</v>
          </cell>
          <cell r="I31">
            <v>272750000</v>
          </cell>
          <cell r="N31">
            <v>314000000</v>
          </cell>
          <cell r="O31">
            <v>25.12</v>
          </cell>
        </row>
        <row r="32">
          <cell r="H32">
            <v>31</v>
          </cell>
          <cell r="I32">
            <v>69750000</v>
          </cell>
          <cell r="N32">
            <v>76612500</v>
          </cell>
          <cell r="O32">
            <v>34.049999999999997</v>
          </cell>
        </row>
        <row r="33">
          <cell r="H33">
            <v>15.29</v>
          </cell>
          <cell r="I33">
            <v>25228500</v>
          </cell>
          <cell r="N33">
            <v>33660000</v>
          </cell>
          <cell r="O33">
            <v>20.399999999999999</v>
          </cell>
        </row>
        <row r="34">
          <cell r="H34">
            <v>27.97</v>
          </cell>
          <cell r="I34">
            <v>50346000</v>
          </cell>
          <cell r="N34">
            <v>51129300</v>
          </cell>
          <cell r="O34">
            <v>28.41</v>
          </cell>
        </row>
        <row r="35">
          <cell r="H35">
            <v>8.82</v>
          </cell>
          <cell r="I35">
            <v>14994000</v>
          </cell>
          <cell r="N35">
            <v>17850000</v>
          </cell>
          <cell r="O35">
            <v>10.5</v>
          </cell>
        </row>
        <row r="36">
          <cell r="H36">
            <v>28.51</v>
          </cell>
          <cell r="I36">
            <v>52743500</v>
          </cell>
          <cell r="N36">
            <v>53058000</v>
          </cell>
          <cell r="O36">
            <v>28.68</v>
          </cell>
        </row>
        <row r="37">
          <cell r="H37">
            <v>21.28</v>
          </cell>
          <cell r="I37">
            <v>34048000</v>
          </cell>
          <cell r="N37">
            <v>37600000</v>
          </cell>
          <cell r="O37">
            <v>23.5</v>
          </cell>
        </row>
        <row r="38">
          <cell r="H38">
            <v>15.2</v>
          </cell>
          <cell r="I38">
            <v>26600000</v>
          </cell>
          <cell r="N38">
            <v>26600000</v>
          </cell>
          <cell r="O38">
            <v>15.2</v>
          </cell>
        </row>
        <row r="40">
          <cell r="H40">
            <v>2.58</v>
          </cell>
          <cell r="I40">
            <v>23220000</v>
          </cell>
          <cell r="N40">
            <v>23400000</v>
          </cell>
          <cell r="O40">
            <v>2.6</v>
          </cell>
        </row>
        <row r="41">
          <cell r="H41">
            <v>15</v>
          </cell>
          <cell r="I41">
            <v>52500000</v>
          </cell>
          <cell r="N41">
            <v>57750000</v>
          </cell>
          <cell r="O41">
            <v>16.5</v>
          </cell>
        </row>
        <row r="42">
          <cell r="H42">
            <v>9.43</v>
          </cell>
          <cell r="I42">
            <v>126362000</v>
          </cell>
          <cell r="N42">
            <v>144050000</v>
          </cell>
          <cell r="O42">
            <v>10.75</v>
          </cell>
        </row>
        <row r="43">
          <cell r="H43">
            <v>24.47</v>
          </cell>
          <cell r="I43">
            <v>101305800</v>
          </cell>
          <cell r="N43">
            <v>107226000</v>
          </cell>
          <cell r="O43">
            <v>25.9</v>
          </cell>
        </row>
        <row r="44">
          <cell r="H44">
            <v>3</v>
          </cell>
          <cell r="I44">
            <v>291000000</v>
          </cell>
          <cell r="N44">
            <v>547080000</v>
          </cell>
          <cell r="O44">
            <v>5.64</v>
          </cell>
        </row>
        <row r="45">
          <cell r="H45">
            <v>17.41</v>
          </cell>
          <cell r="I45">
            <v>34820000</v>
          </cell>
          <cell r="N45">
            <v>37200000</v>
          </cell>
          <cell r="O45">
            <v>18.600000000000001</v>
          </cell>
        </row>
        <row r="46">
          <cell r="H46">
            <v>27.38</v>
          </cell>
          <cell r="I46">
            <v>54760000</v>
          </cell>
          <cell r="N46">
            <v>57000000</v>
          </cell>
          <cell r="O46">
            <v>28.5</v>
          </cell>
        </row>
        <row r="47">
          <cell r="H47">
            <v>41.04</v>
          </cell>
          <cell r="I47">
            <v>102600000</v>
          </cell>
          <cell r="N47">
            <v>103750000</v>
          </cell>
          <cell r="O47">
            <v>41.5</v>
          </cell>
        </row>
        <row r="48">
          <cell r="H48">
            <v>10</v>
          </cell>
          <cell r="I48">
            <v>105000000</v>
          </cell>
          <cell r="N48">
            <v>117600000</v>
          </cell>
          <cell r="O48">
            <v>11.2</v>
          </cell>
        </row>
        <row r="49">
          <cell r="H49">
            <v>10</v>
          </cell>
          <cell r="I49">
            <v>30000000</v>
          </cell>
          <cell r="N49">
            <v>15000000</v>
          </cell>
          <cell r="O49">
            <v>5</v>
          </cell>
        </row>
        <row r="50">
          <cell r="H50">
            <v>13.74</v>
          </cell>
          <cell r="I50">
            <v>34350000</v>
          </cell>
          <cell r="N50">
            <v>58750000</v>
          </cell>
          <cell r="O50">
            <v>23.5</v>
          </cell>
        </row>
        <row r="51">
          <cell r="H51">
            <v>19.649999999999999</v>
          </cell>
          <cell r="I51">
            <v>39300000</v>
          </cell>
          <cell r="N51">
            <v>43040000</v>
          </cell>
          <cell r="O51">
            <v>21.52</v>
          </cell>
        </row>
        <row r="52">
          <cell r="H52">
            <v>16.43</v>
          </cell>
          <cell r="I52">
            <v>32038500</v>
          </cell>
          <cell r="N52">
            <v>35139000</v>
          </cell>
          <cell r="O52">
            <v>18.02</v>
          </cell>
        </row>
        <row r="53">
          <cell r="H53">
            <v>18.39</v>
          </cell>
          <cell r="I53">
            <v>55170000</v>
          </cell>
          <cell r="N53">
            <v>55860000</v>
          </cell>
          <cell r="O53">
            <v>18.62</v>
          </cell>
        </row>
        <row r="54">
          <cell r="H54">
            <v>29.95</v>
          </cell>
          <cell r="I54">
            <v>59900000</v>
          </cell>
          <cell r="N54">
            <v>59960000</v>
          </cell>
          <cell r="O54">
            <v>29.98</v>
          </cell>
        </row>
        <row r="55">
          <cell r="H55">
            <v>30.74</v>
          </cell>
          <cell r="I55">
            <v>68770913</v>
          </cell>
          <cell r="N55">
            <v>69263093</v>
          </cell>
          <cell r="O55">
            <v>30.96</v>
          </cell>
        </row>
        <row r="56">
          <cell r="H56">
            <v>10.45</v>
          </cell>
          <cell r="I56">
            <v>20900000</v>
          </cell>
          <cell r="N56">
            <v>34400000</v>
          </cell>
          <cell r="O56">
            <v>17.2</v>
          </cell>
        </row>
        <row r="57">
          <cell r="H57">
            <v>15.37</v>
          </cell>
          <cell r="I57">
            <v>30740000</v>
          </cell>
          <cell r="N57">
            <v>34040000</v>
          </cell>
          <cell r="O57">
            <v>17.02</v>
          </cell>
        </row>
        <row r="58">
          <cell r="H58">
            <v>15.47</v>
          </cell>
          <cell r="I58">
            <v>30166500</v>
          </cell>
          <cell r="N58">
            <v>31073080</v>
          </cell>
          <cell r="O58">
            <v>15.93</v>
          </cell>
        </row>
        <row r="59">
          <cell r="H59">
            <v>19.52</v>
          </cell>
          <cell r="I59">
            <v>80032000</v>
          </cell>
          <cell r="N59">
            <v>93685000</v>
          </cell>
          <cell r="O59">
            <v>22.85</v>
          </cell>
        </row>
        <row r="60">
          <cell r="H60">
            <v>19.079999999999998</v>
          </cell>
          <cell r="I60">
            <v>42930000</v>
          </cell>
          <cell r="N60">
            <v>47250000</v>
          </cell>
          <cell r="O60">
            <v>21</v>
          </cell>
        </row>
        <row r="61">
          <cell r="H61">
            <v>23.54</v>
          </cell>
          <cell r="I61">
            <v>45903000</v>
          </cell>
          <cell r="N61">
            <v>47775000</v>
          </cell>
          <cell r="O61">
            <v>24.5</v>
          </cell>
        </row>
        <row r="62">
          <cell r="H62">
            <v>7.38</v>
          </cell>
          <cell r="I62">
            <v>31365000</v>
          </cell>
          <cell r="N62">
            <v>42500000</v>
          </cell>
          <cell r="O62">
            <v>10</v>
          </cell>
        </row>
        <row r="63">
          <cell r="H63">
            <v>18.850000000000001</v>
          </cell>
          <cell r="I63">
            <v>26390000</v>
          </cell>
          <cell r="N63">
            <v>28000000</v>
          </cell>
          <cell r="O63">
            <v>20</v>
          </cell>
        </row>
        <row r="64">
          <cell r="H64">
            <v>23.16</v>
          </cell>
          <cell r="I64">
            <v>45162000</v>
          </cell>
          <cell r="N64">
            <v>48750000</v>
          </cell>
          <cell r="O64">
            <v>25</v>
          </cell>
        </row>
        <row r="65">
          <cell r="H65">
            <v>34.94</v>
          </cell>
          <cell r="I65">
            <v>62892000</v>
          </cell>
          <cell r="N65">
            <v>62892000</v>
          </cell>
          <cell r="O65">
            <v>34.94</v>
          </cell>
        </row>
        <row r="66">
          <cell r="H66">
            <v>15.35</v>
          </cell>
          <cell r="I66">
            <v>30700000</v>
          </cell>
          <cell r="N66">
            <v>30700000</v>
          </cell>
          <cell r="O66">
            <v>15.35</v>
          </cell>
        </row>
        <row r="67">
          <cell r="H67">
            <v>21.14</v>
          </cell>
          <cell r="I67">
            <v>41223000</v>
          </cell>
          <cell r="N67">
            <v>41223000</v>
          </cell>
          <cell r="O67">
            <v>21.14</v>
          </cell>
        </row>
        <row r="69">
          <cell r="H69">
            <v>2.56</v>
          </cell>
          <cell r="I69">
            <v>21760000</v>
          </cell>
          <cell r="N69">
            <v>22100000</v>
          </cell>
          <cell r="O69">
            <v>2.6</v>
          </cell>
        </row>
        <row r="70">
          <cell r="H70">
            <v>3</v>
          </cell>
          <cell r="I70">
            <v>348000000</v>
          </cell>
          <cell r="N70">
            <v>368880000</v>
          </cell>
          <cell r="O70">
            <v>3.18</v>
          </cell>
        </row>
        <row r="71">
          <cell r="H71">
            <v>19.41</v>
          </cell>
          <cell r="I71">
            <v>38820000</v>
          </cell>
          <cell r="N71">
            <v>40400000</v>
          </cell>
          <cell r="O71">
            <v>20.2</v>
          </cell>
        </row>
        <row r="72">
          <cell r="H72">
            <v>5.08</v>
          </cell>
          <cell r="I72">
            <v>109507071</v>
          </cell>
          <cell r="N72">
            <v>211165550</v>
          </cell>
          <cell r="O72">
            <v>9.8000000000000007</v>
          </cell>
        </row>
        <row r="73">
          <cell r="H73">
            <v>35.4</v>
          </cell>
          <cell r="I73">
            <v>123900000</v>
          </cell>
          <cell r="N73">
            <v>128800000</v>
          </cell>
          <cell r="O73">
            <v>36.799999999999997</v>
          </cell>
        </row>
        <row r="74">
          <cell r="H74">
            <v>20.85</v>
          </cell>
          <cell r="I74">
            <v>62550000</v>
          </cell>
          <cell r="N74">
            <v>62610000</v>
          </cell>
          <cell r="O74">
            <v>20.87</v>
          </cell>
        </row>
        <row r="75">
          <cell r="H75">
            <v>22.46</v>
          </cell>
          <cell r="I75">
            <v>78610000</v>
          </cell>
          <cell r="N75">
            <v>87535000</v>
          </cell>
          <cell r="O75">
            <v>25.01</v>
          </cell>
        </row>
        <row r="76">
          <cell r="H76">
            <v>8.17</v>
          </cell>
          <cell r="I76">
            <v>49020000</v>
          </cell>
          <cell r="N76">
            <v>49020000</v>
          </cell>
          <cell r="O76">
            <v>8.17</v>
          </cell>
        </row>
        <row r="77">
          <cell r="H77">
            <v>32.21</v>
          </cell>
          <cell r="I77">
            <v>128840000</v>
          </cell>
          <cell r="N77">
            <v>131960675</v>
          </cell>
          <cell r="O77">
            <v>32.99</v>
          </cell>
        </row>
        <row r="78">
          <cell r="H78">
            <v>10.6</v>
          </cell>
          <cell r="I78">
            <v>36040000</v>
          </cell>
          <cell r="N78">
            <v>44200000</v>
          </cell>
          <cell r="O78">
            <v>13</v>
          </cell>
        </row>
        <row r="79">
          <cell r="H79">
            <v>32.81</v>
          </cell>
          <cell r="I79">
            <v>123037500</v>
          </cell>
          <cell r="N79">
            <v>165165245</v>
          </cell>
          <cell r="O79">
            <v>44.04</v>
          </cell>
        </row>
        <row r="80">
          <cell r="H80">
            <v>12.94</v>
          </cell>
          <cell r="I80">
            <v>51760000</v>
          </cell>
          <cell r="N80">
            <v>83640000</v>
          </cell>
          <cell r="O80">
            <v>20.91</v>
          </cell>
        </row>
        <row r="81">
          <cell r="H81">
            <v>32.880000000000003</v>
          </cell>
          <cell r="I81">
            <v>65760000</v>
          </cell>
          <cell r="N81">
            <v>66800000</v>
          </cell>
          <cell r="O81">
            <v>33.4</v>
          </cell>
        </row>
        <row r="82">
          <cell r="H82">
            <v>16.64</v>
          </cell>
          <cell r="I82">
            <v>49920000</v>
          </cell>
          <cell r="N82">
            <v>60000000</v>
          </cell>
          <cell r="O82">
            <v>20</v>
          </cell>
        </row>
        <row r="83">
          <cell r="H83">
            <v>18.850000000000001</v>
          </cell>
          <cell r="I83">
            <v>47125000</v>
          </cell>
          <cell r="N83">
            <v>50000000</v>
          </cell>
          <cell r="O83">
            <v>20</v>
          </cell>
        </row>
        <row r="84">
          <cell r="H84">
            <v>22.35</v>
          </cell>
          <cell r="I84">
            <v>69285000</v>
          </cell>
          <cell r="N84">
            <v>85758300</v>
          </cell>
          <cell r="O84">
            <v>27.66</v>
          </cell>
        </row>
        <row r="85">
          <cell r="H85">
            <v>36.9</v>
          </cell>
          <cell r="I85">
            <v>129150000</v>
          </cell>
          <cell r="N85">
            <v>168490000</v>
          </cell>
          <cell r="O85">
            <v>48.14</v>
          </cell>
        </row>
        <row r="88">
          <cell r="H88">
            <v>20.47</v>
          </cell>
          <cell r="I88">
            <v>164783500</v>
          </cell>
          <cell r="N88">
            <v>189013500</v>
          </cell>
          <cell r="O88">
            <v>23.48</v>
          </cell>
        </row>
        <row r="89">
          <cell r="H89">
            <v>0</v>
          </cell>
          <cell r="I89">
            <v>0</v>
          </cell>
          <cell r="N89">
            <v>0</v>
          </cell>
          <cell r="O89">
            <v>0</v>
          </cell>
        </row>
        <row r="92">
          <cell r="H92">
            <v>21</v>
          </cell>
          <cell r="I92">
            <v>2310000</v>
          </cell>
          <cell r="N92">
            <v>2909500</v>
          </cell>
          <cell r="O92">
            <v>26.45</v>
          </cell>
        </row>
        <row r="93">
          <cell r="H93">
            <v>24</v>
          </cell>
          <cell r="I93">
            <v>212400000</v>
          </cell>
          <cell r="N93">
            <v>212400000</v>
          </cell>
          <cell r="O93">
            <v>24</v>
          </cell>
        </row>
        <row r="94">
          <cell r="H94">
            <v>0</v>
          </cell>
          <cell r="I94">
            <v>0</v>
          </cell>
          <cell r="N94">
            <v>0</v>
          </cell>
          <cell r="O94">
            <v>0</v>
          </cell>
        </row>
        <row r="95">
          <cell r="H95">
            <v>24</v>
          </cell>
          <cell r="I95">
            <v>48182400</v>
          </cell>
          <cell r="N95">
            <v>48182400</v>
          </cell>
          <cell r="O95">
            <v>24</v>
          </cell>
        </row>
        <row r="96">
          <cell r="H96">
            <v>24</v>
          </cell>
          <cell r="I96">
            <v>48000000</v>
          </cell>
          <cell r="N96">
            <v>56073085</v>
          </cell>
          <cell r="O96">
            <v>28.04</v>
          </cell>
        </row>
        <row r="97">
          <cell r="H97">
            <v>10</v>
          </cell>
          <cell r="I97">
            <v>23000000</v>
          </cell>
          <cell r="N97">
            <v>61595700</v>
          </cell>
          <cell r="O97">
            <v>26.78</v>
          </cell>
        </row>
        <row r="98">
          <cell r="H98">
            <v>10</v>
          </cell>
          <cell r="I98">
            <v>9500000</v>
          </cell>
          <cell r="N98">
            <v>21243500</v>
          </cell>
          <cell r="O98">
            <v>22.36</v>
          </cell>
        </row>
        <row r="99">
          <cell r="H99">
            <v>0</v>
          </cell>
          <cell r="I99">
            <v>0</v>
          </cell>
          <cell r="N99">
            <v>0</v>
          </cell>
          <cell r="O99">
            <v>0</v>
          </cell>
        </row>
        <row r="100">
          <cell r="H100">
            <v>8</v>
          </cell>
          <cell r="I100">
            <v>6739200</v>
          </cell>
          <cell r="N100">
            <v>12969750</v>
          </cell>
          <cell r="O100">
            <v>15.4</v>
          </cell>
        </row>
        <row r="101">
          <cell r="H101">
            <v>24</v>
          </cell>
          <cell r="I101">
            <v>4800000</v>
          </cell>
          <cell r="N101">
            <v>4800000</v>
          </cell>
          <cell r="O101">
            <v>24</v>
          </cell>
        </row>
        <row r="102">
          <cell r="H102">
            <v>12</v>
          </cell>
          <cell r="I102">
            <v>11740560</v>
          </cell>
          <cell r="N102">
            <v>22345000</v>
          </cell>
          <cell r="O102">
            <v>22.84</v>
          </cell>
        </row>
        <row r="103">
          <cell r="H103">
            <v>15</v>
          </cell>
          <cell r="I103">
            <v>103576500</v>
          </cell>
          <cell r="N103">
            <v>151395800</v>
          </cell>
          <cell r="O103">
            <v>21.93</v>
          </cell>
        </row>
        <row r="104">
          <cell r="H104">
            <v>15</v>
          </cell>
          <cell r="I104">
            <v>251685000</v>
          </cell>
          <cell r="N104">
            <v>352520000</v>
          </cell>
          <cell r="O104">
            <v>21.01</v>
          </cell>
        </row>
        <row r="106">
          <cell r="H106">
            <v>0</v>
          </cell>
          <cell r="I106">
            <v>0</v>
          </cell>
          <cell r="N106">
            <v>14884000</v>
          </cell>
          <cell r="O106">
            <v>9.6</v>
          </cell>
        </row>
        <row r="107">
          <cell r="H107">
            <v>0</v>
          </cell>
          <cell r="I107">
            <v>0</v>
          </cell>
          <cell r="N107">
            <v>41181800</v>
          </cell>
          <cell r="O107">
            <v>3.52</v>
          </cell>
        </row>
        <row r="108">
          <cell r="H108">
            <v>15</v>
          </cell>
          <cell r="I108">
            <v>210086850</v>
          </cell>
          <cell r="N108">
            <v>302917080</v>
          </cell>
          <cell r="O108">
            <v>21.63</v>
          </cell>
        </row>
        <row r="109">
          <cell r="H109">
            <v>18</v>
          </cell>
          <cell r="I109">
            <v>5400000</v>
          </cell>
          <cell r="N109">
            <v>5400000</v>
          </cell>
          <cell r="O109">
            <v>18</v>
          </cell>
        </row>
        <row r="110">
          <cell r="H110">
            <v>0</v>
          </cell>
          <cell r="I110">
            <v>0</v>
          </cell>
          <cell r="N110">
            <v>3006500</v>
          </cell>
          <cell r="O110">
            <v>15.07</v>
          </cell>
        </row>
        <row r="111">
          <cell r="H111">
            <v>21</v>
          </cell>
          <cell r="I111">
            <v>38827740</v>
          </cell>
          <cell r="N111">
            <v>38827740</v>
          </cell>
          <cell r="O111">
            <v>21</v>
          </cell>
        </row>
        <row r="112">
          <cell r="H112">
            <v>24</v>
          </cell>
          <cell r="I112">
            <v>2383200</v>
          </cell>
          <cell r="N112">
            <v>2383200</v>
          </cell>
          <cell r="O112">
            <v>24</v>
          </cell>
        </row>
        <row r="114">
          <cell r="H114">
            <v>0</v>
          </cell>
          <cell r="I114">
            <v>0</v>
          </cell>
          <cell r="N114">
            <v>0</v>
          </cell>
          <cell r="O114">
            <v>0</v>
          </cell>
        </row>
        <row r="116">
          <cell r="H116">
            <v>0</v>
          </cell>
          <cell r="I116">
            <v>0</v>
          </cell>
          <cell r="N116">
            <v>7843900</v>
          </cell>
          <cell r="O116">
            <v>10.46</v>
          </cell>
        </row>
        <row r="117">
          <cell r="H117">
            <v>60</v>
          </cell>
          <cell r="I117">
            <v>111000000</v>
          </cell>
          <cell r="N117">
            <v>111000000</v>
          </cell>
          <cell r="O117">
            <v>60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4"/>
      <sheetName val="FORM 5"/>
      <sheetName val="FORM 6 (Rp.)"/>
      <sheetName val="FORM 8 (Rp.)"/>
      <sheetName val="FORM 6 (%)"/>
      <sheetName val="FORM 8 (%)"/>
      <sheetName val="Target PAD-Rp."/>
      <sheetName val="PAD"/>
      <sheetName val="PAD (2)"/>
      <sheetName val="RFK-2"/>
      <sheetName val="RANGKUMAN"/>
      <sheetName val="RANGKUMAN (2)"/>
      <sheetName val="Simbangda"/>
      <sheetName val="RFK 1 Dinas"/>
      <sheetName val="SEKRET"/>
      <sheetName val="PPT"/>
      <sheetName val="IAB"/>
      <sheetName val="SWP"/>
      <sheetName val="KSP"/>
      <sheetName val="PC"/>
      <sheetName val="JT"/>
      <sheetName val="SLN"/>
      <sheetName val="BS"/>
      <sheetName val="PBL"/>
      <sheetName val="SC"/>
      <sheetName val="RFK 3 S"/>
      <sheetName val="Lap TEPP"/>
      <sheetName val="RFK 3 S (2)"/>
      <sheetName val="RFK 3 umum"/>
      <sheetName val="RAKOR TW 2 BNGD"/>
      <sheetName val="BAHAN RAKOR TW 1 BNGD (2)"/>
      <sheetName val="RAKOR TW 2 BPP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5">
          <cell r="U15">
            <v>4031439969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kpa"/>
      <sheetName val="Data"/>
      <sheetName val="Foto"/>
      <sheetName val="LINK FOTO"/>
      <sheetName val="TKab"/>
      <sheetName val="Bikin_Bat_File"/>
      <sheetName val="Data UPDATE"/>
      <sheetName val="Data UPDATE (2)"/>
    </sheetNames>
    <sheetDataSet>
      <sheetData sheetId="0" refreshError="1"/>
      <sheetData sheetId="1" refreshError="1"/>
      <sheetData sheetId="2">
        <row r="7">
          <cell r="C7">
            <v>52</v>
          </cell>
        </row>
        <row r="9">
          <cell r="C9">
            <v>2011</v>
          </cell>
        </row>
        <row r="15">
          <cell r="C15" t="str">
            <v>Atim-64</v>
          </cell>
        </row>
        <row r="16">
          <cell r="C16" t="str">
            <v>Pembangunan Pagar SDN 2 Aramiah Kec.Birem Bayeun</v>
          </cell>
        </row>
        <row r="17">
          <cell r="C17" t="str">
            <v/>
          </cell>
        </row>
        <row r="18">
          <cell r="C18" t="str">
            <v>Ruang</v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>Aceh Timur</v>
          </cell>
          <cell r="D21" t="str">
            <v>Kab.</v>
          </cell>
        </row>
        <row r="22">
          <cell r="C22" t="str">
            <v>DISDIK</v>
          </cell>
        </row>
        <row r="23">
          <cell r="C23" t="str">
            <v>DINAS PENDIDIKAN KAB. ACEH TIMUR</v>
          </cell>
        </row>
        <row r="24">
          <cell r="C24" t="str">
            <v>Jl. Iskandar Muda No.2 Idi Rayeuk</v>
          </cell>
        </row>
        <row r="25">
          <cell r="C25" t="str">
            <v>00-01-1900</v>
          </cell>
        </row>
        <row r="26">
          <cell r="C26" t="str">
            <v>Drs. Bakhtiar</v>
          </cell>
        </row>
        <row r="27">
          <cell r="C27" t="str">
            <v>Agussalim, SH, MH</v>
          </cell>
        </row>
        <row r="28">
          <cell r="C28" t="str">
            <v>Cut Aidal Fitriyati, SE</v>
          </cell>
        </row>
        <row r="29">
          <cell r="C29" t="str">
            <v>M.BASRI, SE, MM</v>
          </cell>
        </row>
        <row r="30">
          <cell r="C30" t="str">
            <v/>
          </cell>
        </row>
        <row r="31">
          <cell r="C31" t="str">
            <v/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>Kepala Sekolah</v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>0</v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>0</v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>0</v>
          </cell>
        </row>
        <row r="66">
          <cell r="C66" t="str">
            <v>20-06-2011</v>
          </cell>
        </row>
        <row r="67">
          <cell r="C67" t="str">
            <v>18-10-2011</v>
          </cell>
        </row>
        <row r="68">
          <cell r="C68" t="str">
            <v/>
          </cell>
        </row>
        <row r="69">
          <cell r="C69" t="str">
            <v>0</v>
          </cell>
        </row>
        <row r="70">
          <cell r="C70" t="str">
            <v>Otsus Kab</v>
          </cell>
        </row>
        <row r="71">
          <cell r="C71" t="str">
            <v>Tidak ada</v>
          </cell>
        </row>
        <row r="72">
          <cell r="C72" t="str">
            <v>Tidak ada</v>
          </cell>
        </row>
        <row r="78">
          <cell r="C78">
            <v>0</v>
          </cell>
        </row>
        <row r="80">
          <cell r="C80">
            <v>0</v>
          </cell>
        </row>
        <row r="82">
          <cell r="C82">
            <v>0</v>
          </cell>
        </row>
        <row r="84">
          <cell r="C84">
            <v>0</v>
          </cell>
        </row>
        <row r="86">
          <cell r="C86">
            <v>0</v>
          </cell>
        </row>
        <row r="88">
          <cell r="C88">
            <v>0</v>
          </cell>
        </row>
        <row r="90">
          <cell r="C90">
            <v>0</v>
          </cell>
        </row>
        <row r="92">
          <cell r="C92">
            <v>0</v>
          </cell>
        </row>
        <row r="94">
          <cell r="C94">
            <v>0</v>
          </cell>
        </row>
        <row r="96">
          <cell r="C96">
            <v>0</v>
          </cell>
        </row>
        <row r="98">
          <cell r="C98">
            <v>0</v>
          </cell>
        </row>
        <row r="100">
          <cell r="C100">
            <v>0</v>
          </cell>
        </row>
        <row r="102">
          <cell r="C102">
            <v>0</v>
          </cell>
        </row>
        <row r="104">
          <cell r="C104">
            <v>0</v>
          </cell>
        </row>
        <row r="106">
          <cell r="C106">
            <v>0</v>
          </cell>
        </row>
        <row r="108">
          <cell r="C108">
            <v>0</v>
          </cell>
        </row>
        <row r="109">
          <cell r="C109" t="str">
            <v>00-01-1900</v>
          </cell>
        </row>
        <row r="115">
          <cell r="C115" t="str">
            <v/>
          </cell>
        </row>
        <row r="116">
          <cell r="C116">
            <v>0</v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>
            <v>0</v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>
            <v>0</v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>
            <v>0</v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>
            <v>0</v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>
            <v>0</v>
          </cell>
        </row>
        <row r="132">
          <cell r="C132" t="str">
            <v/>
          </cell>
        </row>
        <row r="134">
          <cell r="C134" t="str">
            <v/>
          </cell>
        </row>
        <row r="139">
          <cell r="C139" t="str">
            <v>126,435,960</v>
          </cell>
        </row>
        <row r="144">
          <cell r="C144" t="str">
            <v>00-01-1900</v>
          </cell>
        </row>
      </sheetData>
      <sheetData sheetId="3">
        <row r="5">
          <cell r="R5" t="str">
            <v>D:\00. D1 AMAT\FOTO1\</v>
          </cell>
        </row>
        <row r="6">
          <cell r="R6" t="str">
            <v>D:\00. D1 AMAT\FOTO2\</v>
          </cell>
        </row>
        <row r="7">
          <cell r="R7" t="str">
            <v>D:\00. D1 AMAT\FOTO3\</v>
          </cell>
        </row>
        <row r="8">
          <cell r="R8" t="str">
            <v>D:\00. D1 AMAT\FOTO4\</v>
          </cell>
        </row>
      </sheetData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</sheetNames>
    <sheetDataSet>
      <sheetData sheetId="0">
        <row r="13">
          <cell r="I13" t="str">
            <v>%</v>
          </cell>
        </row>
        <row r="14">
          <cell r="I14" t="str">
            <v>%</v>
          </cell>
        </row>
        <row r="15">
          <cell r="I15" t="str">
            <v>%</v>
          </cell>
        </row>
        <row r="16">
          <cell r="I16" t="str">
            <v>%</v>
          </cell>
        </row>
        <row r="17">
          <cell r="I17" t="str">
            <v>Ton/M3</v>
          </cell>
        </row>
        <row r="18">
          <cell r="I18" t="str">
            <v>Ton/M3</v>
          </cell>
        </row>
        <row r="19">
          <cell r="I19" t="str">
            <v>Ton/M3</v>
          </cell>
        </row>
        <row r="20">
          <cell r="I20" t="str">
            <v>Rp./M3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 (2)"/>
      <sheetName val="A2 (2)"/>
      <sheetName val="Pagu DPA"/>
      <sheetName val="metode"/>
      <sheetName val="TT Sekda 13"/>
      <sheetName val="LOKASI"/>
      <sheetName val="Nama SKPA"/>
      <sheetName val="A1"/>
      <sheetName val="A2"/>
      <sheetName val="A3"/>
      <sheetName val="PIV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NAMA SKPA SINGKAT</v>
          </cell>
        </row>
        <row r="2">
          <cell r="B2" t="str">
            <v>DINKESWAN</v>
          </cell>
        </row>
        <row r="3">
          <cell r="B3" t="str">
            <v>DISHUTBUN</v>
          </cell>
        </row>
        <row r="4">
          <cell r="B4" t="str">
            <v>DISTAN</v>
          </cell>
        </row>
        <row r="5">
          <cell r="B5" t="str">
            <v>DKP</v>
          </cell>
        </row>
        <row r="6">
          <cell r="B6" t="str">
            <v>BKP-LUH</v>
          </cell>
        </row>
        <row r="7">
          <cell r="B7" t="str">
            <v>DISPERINDAGKOP</v>
          </cell>
        </row>
        <row r="8">
          <cell r="B8" t="str">
            <v>DISNAKER</v>
          </cell>
        </row>
        <row r="9">
          <cell r="B9" t="str">
            <v>DPKKA</v>
          </cell>
        </row>
        <row r="10">
          <cell r="B10" t="str">
            <v>DISDIK</v>
          </cell>
        </row>
        <row r="11">
          <cell r="B11" t="str">
            <v>DINSOS</v>
          </cell>
        </row>
        <row r="12">
          <cell r="B12" t="str">
            <v>DISPORA</v>
          </cell>
        </row>
        <row r="13">
          <cell r="B13" t="str">
            <v>DISBUDPAR</v>
          </cell>
        </row>
        <row r="14">
          <cell r="B14" t="str">
            <v>BKPP</v>
          </cell>
        </row>
        <row r="15">
          <cell r="B15" t="str">
            <v>RSJ</v>
          </cell>
        </row>
        <row r="16">
          <cell r="B16" t="str">
            <v>RSIA</v>
          </cell>
        </row>
        <row r="17">
          <cell r="B17" t="str">
            <v>DINKES</v>
          </cell>
        </row>
        <row r="18">
          <cell r="B18" t="str">
            <v>DAYAH</v>
          </cell>
        </row>
        <row r="19">
          <cell r="B19" t="str">
            <v>SATPOL PP &amp; WH</v>
          </cell>
        </row>
        <row r="20">
          <cell r="B20" t="str">
            <v>KESBANGPOL</v>
          </cell>
        </row>
        <row r="21">
          <cell r="B21" t="str">
            <v>BAITUL MAAL</v>
          </cell>
        </row>
        <row r="22">
          <cell r="B22" t="str">
            <v>SI</v>
          </cell>
        </row>
        <row r="23">
          <cell r="B23" t="str">
            <v>MPU</v>
          </cell>
        </row>
        <row r="24">
          <cell r="B24" t="str">
            <v>BPM</v>
          </cell>
        </row>
        <row r="25">
          <cell r="B25" t="str">
            <v>ARPUS</v>
          </cell>
        </row>
        <row r="26">
          <cell r="B26" t="str">
            <v>INSPEKTORAT</v>
          </cell>
        </row>
        <row r="27">
          <cell r="B27" t="str">
            <v>SETWAN</v>
          </cell>
        </row>
        <row r="28">
          <cell r="B28" t="str">
            <v>SETDA</v>
          </cell>
        </row>
        <row r="29">
          <cell r="B29" t="str">
            <v>PABUNG ACEH</v>
          </cell>
        </row>
        <row r="30">
          <cell r="B30" t="str">
            <v>BPBA</v>
          </cell>
        </row>
        <row r="31">
          <cell r="B31" t="str">
            <v>PENGAIRAN</v>
          </cell>
        </row>
        <row r="32">
          <cell r="B32" t="str">
            <v>DISTAMBEN</v>
          </cell>
        </row>
        <row r="33">
          <cell r="B33" t="str">
            <v>BMCK</v>
          </cell>
        </row>
        <row r="34">
          <cell r="B34" t="str">
            <v>DISHUBKOMINTEL</v>
          </cell>
        </row>
        <row r="35">
          <cell r="B35" t="str">
            <v>BAPEDAL</v>
          </cell>
        </row>
        <row r="36">
          <cell r="B36" t="str">
            <v>BAPPEDA</v>
          </cell>
        </row>
        <row r="37">
          <cell r="B37" t="str">
            <v>MPD</v>
          </cell>
        </row>
        <row r="38">
          <cell r="B38" t="str">
            <v>RSUZA</v>
          </cell>
        </row>
        <row r="39">
          <cell r="B39" t="str">
            <v>REGISTRASI</v>
          </cell>
        </row>
        <row r="40">
          <cell r="B40" t="str">
            <v>BPPPA</v>
          </cell>
        </row>
        <row r="41">
          <cell r="B41" t="str">
            <v>Binves</v>
          </cell>
        </row>
        <row r="42">
          <cell r="B42" t="str">
            <v>MAA</v>
          </cell>
        </row>
        <row r="43">
          <cell r="B43" t="str">
            <v>DPRA</v>
          </cell>
        </row>
        <row r="44">
          <cell r="B44" t="str">
            <v>KDH</v>
          </cell>
        </row>
        <row r="45">
          <cell r="B45" t="str">
            <v>SETDA</v>
          </cell>
        </row>
        <row r="46">
          <cell r="B46" t="str">
            <v>Biro Umum</v>
          </cell>
        </row>
        <row r="47">
          <cell r="B47" t="str">
            <v>Biro Tapem</v>
          </cell>
        </row>
        <row r="48">
          <cell r="B48" t="str">
            <v>Biro Istimewa</v>
          </cell>
        </row>
        <row r="49">
          <cell r="B49" t="str">
            <v>Biro Hukmas</v>
          </cell>
        </row>
        <row r="50">
          <cell r="B50" t="str">
            <v>Biro Adpem</v>
          </cell>
        </row>
        <row r="51">
          <cell r="B51" t="str">
            <v>Biro Ekonomi</v>
          </cell>
        </row>
        <row r="52">
          <cell r="B52" t="str">
            <v>Biro Organ</v>
          </cell>
        </row>
        <row r="53">
          <cell r="B53" t="str">
            <v>Per Medan</v>
          </cell>
        </row>
        <row r="54">
          <cell r="B54" t="str">
            <v>BP2T</v>
          </cell>
        </row>
        <row r="55">
          <cell r="B55" t="str">
            <v>KORPRI</v>
          </cell>
        </row>
        <row r="56">
          <cell r="B56" t="str">
            <v>ACEH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F"/>
      <sheetName val="Rencana"/>
      <sheetName val="Realisasi"/>
      <sheetName val="Realisasi 16 Juni"/>
      <sheetName val="Sheet1"/>
      <sheetName val="Realisasi 25 Juni"/>
      <sheetName val="Realisasi (2)"/>
      <sheetName val="Realisasi (3)"/>
      <sheetName val="aCEH"/>
      <sheetName val="KURVA S TV"/>
      <sheetName val="aCEH (2)"/>
      <sheetName val="Realisasi (4)"/>
      <sheetName val="Simulasi"/>
      <sheetName val="Realisasi anomali"/>
      <sheetName val="Realisasi_16_Juni"/>
      <sheetName val="Realisasi_25_Juni"/>
      <sheetName val="Realisasi_(2)"/>
      <sheetName val="Realisasi_(3)"/>
      <sheetName val="KURVA_S_TV"/>
      <sheetName val="aCEH_(2)"/>
      <sheetName val="Realisasi_(4)"/>
      <sheetName val="Realisasi_anomali"/>
    </sheetNames>
    <sheetDataSet>
      <sheetData sheetId="0">
        <row r="23">
          <cell r="A23" t="str">
            <v>ACEH</v>
          </cell>
        </row>
        <row r="24">
          <cell r="A24" t="str">
            <v>S.1</v>
          </cell>
        </row>
        <row r="25">
          <cell r="A25" t="str">
            <v>S.2</v>
          </cell>
        </row>
        <row r="26">
          <cell r="A26" t="str">
            <v>S.3</v>
          </cell>
        </row>
        <row r="27">
          <cell r="A27" t="str">
            <v>S.4</v>
          </cell>
        </row>
        <row r="28">
          <cell r="A28" t="str">
            <v>S.5</v>
          </cell>
        </row>
        <row r="29">
          <cell r="A29" t="str">
            <v>S.6</v>
          </cell>
        </row>
        <row r="30">
          <cell r="A30" t="str">
            <v>E.7</v>
          </cell>
        </row>
        <row r="31">
          <cell r="A31" t="str">
            <v>E.8</v>
          </cell>
        </row>
        <row r="32">
          <cell r="A32" t="str">
            <v>E.9</v>
          </cell>
        </row>
        <row r="33">
          <cell r="A33" t="str">
            <v>E.10</v>
          </cell>
        </row>
        <row r="34">
          <cell r="A34" t="str">
            <v>E.11</v>
          </cell>
        </row>
        <row r="35">
          <cell r="A35" t="str">
            <v>E.12</v>
          </cell>
        </row>
        <row r="36">
          <cell r="A36" t="str">
            <v>E.13</v>
          </cell>
        </row>
        <row r="37">
          <cell r="A37" t="str">
            <v>E.14</v>
          </cell>
        </row>
        <row r="38">
          <cell r="A38" t="str">
            <v>E.15</v>
          </cell>
        </row>
        <row r="39">
          <cell r="A39" t="str">
            <v>E.16</v>
          </cell>
        </row>
        <row r="40">
          <cell r="A40" t="str">
            <v>I.17</v>
          </cell>
        </row>
        <row r="41">
          <cell r="A41" t="str">
            <v>I.18</v>
          </cell>
        </row>
        <row r="42">
          <cell r="A42" t="str">
            <v>I.19</v>
          </cell>
        </row>
        <row r="43">
          <cell r="A43" t="str">
            <v>I.20</v>
          </cell>
        </row>
        <row r="44">
          <cell r="A44" t="str">
            <v>I.21</v>
          </cell>
        </row>
        <row r="45">
          <cell r="A45" t="str">
            <v>I.22</v>
          </cell>
        </row>
        <row r="46">
          <cell r="A46" t="str">
            <v>I.23</v>
          </cell>
        </row>
        <row r="47">
          <cell r="A47" t="str">
            <v>I.24</v>
          </cell>
        </row>
        <row r="48">
          <cell r="A48" t="str">
            <v>I.25</v>
          </cell>
        </row>
        <row r="49">
          <cell r="A49" t="str">
            <v>I.26</v>
          </cell>
        </row>
        <row r="50">
          <cell r="A50" t="str">
            <v>I.27</v>
          </cell>
        </row>
        <row r="51">
          <cell r="A51" t="str">
            <v>I.28</v>
          </cell>
        </row>
        <row r="52">
          <cell r="A52" t="str">
            <v>I.29</v>
          </cell>
        </row>
        <row r="53">
          <cell r="A53" t="str">
            <v>I.30</v>
          </cell>
        </row>
        <row r="54">
          <cell r="A54" t="str">
            <v>I.31</v>
          </cell>
        </row>
        <row r="55">
          <cell r="A55" t="str">
            <v>I.32</v>
          </cell>
        </row>
        <row r="56">
          <cell r="A56" t="str">
            <v>I.33</v>
          </cell>
        </row>
        <row r="57">
          <cell r="A57" t="str">
            <v>I.34</v>
          </cell>
        </row>
        <row r="58">
          <cell r="A58" t="str">
            <v>I.35</v>
          </cell>
        </row>
        <row r="59">
          <cell r="A59" t="str">
            <v>I.36</v>
          </cell>
        </row>
        <row r="60">
          <cell r="A60" t="str">
            <v>I.37</v>
          </cell>
        </row>
        <row r="61">
          <cell r="A61" t="str">
            <v>I.38</v>
          </cell>
        </row>
        <row r="62">
          <cell r="A62" t="str">
            <v>I.39</v>
          </cell>
        </row>
        <row r="63">
          <cell r="A63" t="str">
            <v>I.40</v>
          </cell>
        </row>
        <row r="64">
          <cell r="A64" t="str">
            <v>I.41</v>
          </cell>
        </row>
        <row r="65">
          <cell r="A65" t="str">
            <v>I.42</v>
          </cell>
        </row>
        <row r="66">
          <cell r="A66" t="str">
            <v>I.42a</v>
          </cell>
        </row>
        <row r="67">
          <cell r="A67" t="str">
            <v>I.43</v>
          </cell>
        </row>
        <row r="68">
          <cell r="A68" t="str">
            <v>I.44</v>
          </cell>
        </row>
        <row r="69">
          <cell r="A69" t="str">
            <v>I.45</v>
          </cell>
        </row>
        <row r="70">
          <cell r="A70" t="str">
            <v>I.46</v>
          </cell>
        </row>
        <row r="71">
          <cell r="A71" t="str">
            <v>I.47</v>
          </cell>
        </row>
        <row r="72">
          <cell r="A72" t="str">
            <v>I.48</v>
          </cell>
        </row>
        <row r="73">
          <cell r="A73" t="str">
            <v>I.49</v>
          </cell>
        </row>
        <row r="74">
          <cell r="A74" t="str">
            <v>I.50</v>
          </cell>
        </row>
        <row r="75">
          <cell r="A75" t="str">
            <v>I.51</v>
          </cell>
        </row>
        <row r="76">
          <cell r="A76" t="str">
            <v>I.52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kpa"/>
      <sheetName val="Data"/>
      <sheetName val="Foto"/>
      <sheetName val="LINK FOTO"/>
      <sheetName val="TKab"/>
      <sheetName val="Bikin_Bat_File"/>
      <sheetName val="Data UPDATE"/>
      <sheetName val="Data UPDATE (2)"/>
    </sheetNames>
    <sheetDataSet>
      <sheetData sheetId="0" refreshError="1"/>
      <sheetData sheetId="1" refreshError="1"/>
      <sheetData sheetId="2">
        <row r="133">
          <cell r="C133" t="str">
            <v/>
          </cell>
        </row>
      </sheetData>
      <sheetData sheetId="3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146"/>
  <sheetViews>
    <sheetView tabSelected="1" view="pageBreakPreview" topLeftCell="A28" zoomScale="90" zoomScaleSheetLayoutView="90" workbookViewId="0">
      <pane ySplit="1320" topLeftCell="A82" activePane="bottomLeft"/>
      <selection activeCell="K1" sqref="K1:K1048576"/>
      <selection pane="bottomLeft" activeCell="L18" sqref="L18"/>
    </sheetView>
  </sheetViews>
  <sheetFormatPr defaultRowHeight="14.25" x14ac:dyDescent="0.2"/>
  <cols>
    <col min="1" max="1" width="4.85546875" style="4" customWidth="1"/>
    <col min="2" max="2" width="20.28515625" style="1" customWidth="1"/>
    <col min="3" max="3" width="39" style="4" customWidth="1"/>
    <col min="4" max="4" width="12.7109375" style="4" hidden="1" customWidth="1"/>
    <col min="5" max="5" width="13.85546875" style="4" hidden="1" customWidth="1"/>
    <col min="6" max="6" width="18.28515625" style="4" customWidth="1"/>
    <col min="7" max="7" width="9.140625" style="4" hidden="1" customWidth="1"/>
    <col min="8" max="8" width="9.42578125" style="4" customWidth="1"/>
    <col min="9" max="9" width="10" style="4" hidden="1" customWidth="1"/>
    <col min="10" max="10" width="16.42578125" style="4" bestFit="1" customWidth="1"/>
    <col min="11" max="11" width="17.7109375" style="4" hidden="1" customWidth="1"/>
    <col min="12" max="12" width="21.5703125" style="4" customWidth="1"/>
    <col min="13" max="13" width="19.42578125" style="4" customWidth="1"/>
    <col min="14" max="14" width="15.7109375" style="4" customWidth="1"/>
    <col min="15" max="16" width="16.42578125" style="4" bestFit="1" customWidth="1"/>
    <col min="17" max="17" width="9.5703125" style="4" customWidth="1"/>
    <col min="18" max="18" width="11.28515625" style="4" hidden="1" customWidth="1"/>
    <col min="19" max="19" width="19" style="4" hidden="1" customWidth="1"/>
    <col min="20" max="20" width="9.85546875" style="4" hidden="1" customWidth="1"/>
    <col min="21" max="21" width="17.7109375" style="4" bestFit="1" customWidth="1"/>
    <col min="22" max="22" width="6.7109375" style="4" customWidth="1"/>
    <col min="23" max="23" width="11.7109375" style="5" hidden="1" customWidth="1"/>
    <col min="24" max="24" width="10.140625" style="4" hidden="1" customWidth="1"/>
    <col min="25" max="25" width="17.5703125" style="5" hidden="1" customWidth="1"/>
    <col min="26" max="26" width="16.85546875" style="4" customWidth="1"/>
    <col min="27" max="27" width="11.28515625" style="1" customWidth="1"/>
    <col min="28" max="28" width="9.140625" style="1"/>
    <col min="29" max="29" width="16.140625" style="2" bestFit="1" customWidth="1"/>
    <col min="30" max="30" width="7.7109375" style="3" bestFit="1" customWidth="1"/>
    <col min="31" max="31" width="9.140625" style="1"/>
    <col min="32" max="32" width="14.5703125" style="3" bestFit="1" customWidth="1"/>
    <col min="33" max="33" width="15.42578125" style="2" bestFit="1" customWidth="1"/>
    <col min="34" max="245" width="9.140625" style="1"/>
    <col min="246" max="246" width="4.7109375" style="1" customWidth="1"/>
    <col min="247" max="253" width="0" style="1" hidden="1" customWidth="1"/>
    <col min="254" max="254" width="38.42578125" style="1" customWidth="1"/>
    <col min="255" max="256" width="0" style="1" hidden="1" customWidth="1"/>
    <col min="257" max="257" width="21.28515625" style="1" customWidth="1"/>
    <col min="258" max="262" width="0" style="1" hidden="1" customWidth="1"/>
    <col min="263" max="263" width="19.85546875" style="1" customWidth="1"/>
    <col min="264" max="264" width="18.140625" style="1" customWidth="1"/>
    <col min="265" max="265" width="18.5703125" style="1" customWidth="1"/>
    <col min="266" max="266" width="20.5703125" style="1" bestFit="1" customWidth="1"/>
    <col min="267" max="267" width="9.5703125" style="1" customWidth="1"/>
    <col min="268" max="270" width="0" style="1" hidden="1" customWidth="1"/>
    <col min="271" max="271" width="11.85546875" style="1" customWidth="1"/>
    <col min="272" max="276" width="0" style="1" hidden="1" customWidth="1"/>
    <col min="277" max="277" width="16.28515625" style="1" customWidth="1"/>
    <col min="278" max="278" width="15.85546875" style="1" customWidth="1"/>
    <col min="279" max="279" width="16.28515625" style="1" bestFit="1" customWidth="1"/>
    <col min="280" max="280" width="9.140625" style="1"/>
    <col min="281" max="281" width="18.5703125" style="1" bestFit="1" customWidth="1"/>
    <col min="282" max="282" width="18.5703125" style="1" customWidth="1"/>
    <col min="283" max="501" width="9.140625" style="1"/>
    <col min="502" max="502" width="4.7109375" style="1" customWidth="1"/>
    <col min="503" max="509" width="0" style="1" hidden="1" customWidth="1"/>
    <col min="510" max="510" width="38.42578125" style="1" customWidth="1"/>
    <col min="511" max="512" width="0" style="1" hidden="1" customWidth="1"/>
    <col min="513" max="513" width="21.28515625" style="1" customWidth="1"/>
    <col min="514" max="518" width="0" style="1" hidden="1" customWidth="1"/>
    <col min="519" max="519" width="19.85546875" style="1" customWidth="1"/>
    <col min="520" max="520" width="18.140625" style="1" customWidth="1"/>
    <col min="521" max="521" width="18.5703125" style="1" customWidth="1"/>
    <col min="522" max="522" width="20.5703125" style="1" bestFit="1" customWidth="1"/>
    <col min="523" max="523" width="9.5703125" style="1" customWidth="1"/>
    <col min="524" max="526" width="0" style="1" hidden="1" customWidth="1"/>
    <col min="527" max="527" width="11.85546875" style="1" customWidth="1"/>
    <col min="528" max="532" width="0" style="1" hidden="1" customWidth="1"/>
    <col min="533" max="533" width="16.28515625" style="1" customWidth="1"/>
    <col min="534" max="534" width="15.85546875" style="1" customWidth="1"/>
    <col min="535" max="535" width="16.28515625" style="1" bestFit="1" customWidth="1"/>
    <col min="536" max="536" width="9.140625" style="1"/>
    <col min="537" max="537" width="18.5703125" style="1" bestFit="1" customWidth="1"/>
    <col min="538" max="538" width="18.5703125" style="1" customWidth="1"/>
    <col min="539" max="757" width="9.140625" style="1"/>
    <col min="758" max="758" width="4.7109375" style="1" customWidth="1"/>
    <col min="759" max="765" width="0" style="1" hidden="1" customWidth="1"/>
    <col min="766" max="766" width="38.42578125" style="1" customWidth="1"/>
    <col min="767" max="768" width="0" style="1" hidden="1" customWidth="1"/>
    <col min="769" max="769" width="21.28515625" style="1" customWidth="1"/>
    <col min="770" max="774" width="0" style="1" hidden="1" customWidth="1"/>
    <col min="775" max="775" width="19.85546875" style="1" customWidth="1"/>
    <col min="776" max="776" width="18.140625" style="1" customWidth="1"/>
    <col min="777" max="777" width="18.5703125" style="1" customWidth="1"/>
    <col min="778" max="778" width="20.5703125" style="1" bestFit="1" customWidth="1"/>
    <col min="779" max="779" width="9.5703125" style="1" customWidth="1"/>
    <col min="780" max="782" width="0" style="1" hidden="1" customWidth="1"/>
    <col min="783" max="783" width="11.85546875" style="1" customWidth="1"/>
    <col min="784" max="788" width="0" style="1" hidden="1" customWidth="1"/>
    <col min="789" max="789" width="16.28515625" style="1" customWidth="1"/>
    <col min="790" max="790" width="15.85546875" style="1" customWidth="1"/>
    <col min="791" max="791" width="16.28515625" style="1" bestFit="1" customWidth="1"/>
    <col min="792" max="792" width="9.140625" style="1"/>
    <col min="793" max="793" width="18.5703125" style="1" bestFit="1" customWidth="1"/>
    <col min="794" max="794" width="18.5703125" style="1" customWidth="1"/>
    <col min="795" max="1013" width="9.140625" style="1"/>
    <col min="1014" max="1014" width="4.7109375" style="1" customWidth="1"/>
    <col min="1015" max="1021" width="0" style="1" hidden="1" customWidth="1"/>
    <col min="1022" max="1022" width="38.42578125" style="1" customWidth="1"/>
    <col min="1023" max="1024" width="0" style="1" hidden="1" customWidth="1"/>
    <col min="1025" max="1025" width="21.28515625" style="1" customWidth="1"/>
    <col min="1026" max="1030" width="0" style="1" hidden="1" customWidth="1"/>
    <col min="1031" max="1031" width="19.85546875" style="1" customWidth="1"/>
    <col min="1032" max="1032" width="18.140625" style="1" customWidth="1"/>
    <col min="1033" max="1033" width="18.5703125" style="1" customWidth="1"/>
    <col min="1034" max="1034" width="20.5703125" style="1" bestFit="1" customWidth="1"/>
    <col min="1035" max="1035" width="9.5703125" style="1" customWidth="1"/>
    <col min="1036" max="1038" width="0" style="1" hidden="1" customWidth="1"/>
    <col min="1039" max="1039" width="11.85546875" style="1" customWidth="1"/>
    <col min="1040" max="1044" width="0" style="1" hidden="1" customWidth="1"/>
    <col min="1045" max="1045" width="16.28515625" style="1" customWidth="1"/>
    <col min="1046" max="1046" width="15.85546875" style="1" customWidth="1"/>
    <col min="1047" max="1047" width="16.28515625" style="1" bestFit="1" customWidth="1"/>
    <col min="1048" max="1048" width="9.140625" style="1"/>
    <col min="1049" max="1049" width="18.5703125" style="1" bestFit="1" customWidth="1"/>
    <col min="1050" max="1050" width="18.5703125" style="1" customWidth="1"/>
    <col min="1051" max="1269" width="9.140625" style="1"/>
    <col min="1270" max="1270" width="4.7109375" style="1" customWidth="1"/>
    <col min="1271" max="1277" width="0" style="1" hidden="1" customWidth="1"/>
    <col min="1278" max="1278" width="38.42578125" style="1" customWidth="1"/>
    <col min="1279" max="1280" width="0" style="1" hidden="1" customWidth="1"/>
    <col min="1281" max="1281" width="21.28515625" style="1" customWidth="1"/>
    <col min="1282" max="1286" width="0" style="1" hidden="1" customWidth="1"/>
    <col min="1287" max="1287" width="19.85546875" style="1" customWidth="1"/>
    <col min="1288" max="1288" width="18.140625" style="1" customWidth="1"/>
    <col min="1289" max="1289" width="18.5703125" style="1" customWidth="1"/>
    <col min="1290" max="1290" width="20.5703125" style="1" bestFit="1" customWidth="1"/>
    <col min="1291" max="1291" width="9.5703125" style="1" customWidth="1"/>
    <col min="1292" max="1294" width="0" style="1" hidden="1" customWidth="1"/>
    <col min="1295" max="1295" width="11.85546875" style="1" customWidth="1"/>
    <col min="1296" max="1300" width="0" style="1" hidden="1" customWidth="1"/>
    <col min="1301" max="1301" width="16.28515625" style="1" customWidth="1"/>
    <col min="1302" max="1302" width="15.85546875" style="1" customWidth="1"/>
    <col min="1303" max="1303" width="16.28515625" style="1" bestFit="1" customWidth="1"/>
    <col min="1304" max="1304" width="9.140625" style="1"/>
    <col min="1305" max="1305" width="18.5703125" style="1" bestFit="1" customWidth="1"/>
    <col min="1306" max="1306" width="18.5703125" style="1" customWidth="1"/>
    <col min="1307" max="1525" width="9.140625" style="1"/>
    <col min="1526" max="1526" width="4.7109375" style="1" customWidth="1"/>
    <col min="1527" max="1533" width="0" style="1" hidden="1" customWidth="1"/>
    <col min="1534" max="1534" width="38.42578125" style="1" customWidth="1"/>
    <col min="1535" max="1536" width="0" style="1" hidden="1" customWidth="1"/>
    <col min="1537" max="1537" width="21.28515625" style="1" customWidth="1"/>
    <col min="1538" max="1542" width="0" style="1" hidden="1" customWidth="1"/>
    <col min="1543" max="1543" width="19.85546875" style="1" customWidth="1"/>
    <col min="1544" max="1544" width="18.140625" style="1" customWidth="1"/>
    <col min="1545" max="1545" width="18.5703125" style="1" customWidth="1"/>
    <col min="1546" max="1546" width="20.5703125" style="1" bestFit="1" customWidth="1"/>
    <col min="1547" max="1547" width="9.5703125" style="1" customWidth="1"/>
    <col min="1548" max="1550" width="0" style="1" hidden="1" customWidth="1"/>
    <col min="1551" max="1551" width="11.85546875" style="1" customWidth="1"/>
    <col min="1552" max="1556" width="0" style="1" hidden="1" customWidth="1"/>
    <col min="1557" max="1557" width="16.28515625" style="1" customWidth="1"/>
    <col min="1558" max="1558" width="15.85546875" style="1" customWidth="1"/>
    <col min="1559" max="1559" width="16.28515625" style="1" bestFit="1" customWidth="1"/>
    <col min="1560" max="1560" width="9.140625" style="1"/>
    <col min="1561" max="1561" width="18.5703125" style="1" bestFit="1" customWidth="1"/>
    <col min="1562" max="1562" width="18.5703125" style="1" customWidth="1"/>
    <col min="1563" max="1781" width="9.140625" style="1"/>
    <col min="1782" max="1782" width="4.7109375" style="1" customWidth="1"/>
    <col min="1783" max="1789" width="0" style="1" hidden="1" customWidth="1"/>
    <col min="1790" max="1790" width="38.42578125" style="1" customWidth="1"/>
    <col min="1791" max="1792" width="0" style="1" hidden="1" customWidth="1"/>
    <col min="1793" max="1793" width="21.28515625" style="1" customWidth="1"/>
    <col min="1794" max="1798" width="0" style="1" hidden="1" customWidth="1"/>
    <col min="1799" max="1799" width="19.85546875" style="1" customWidth="1"/>
    <col min="1800" max="1800" width="18.140625" style="1" customWidth="1"/>
    <col min="1801" max="1801" width="18.5703125" style="1" customWidth="1"/>
    <col min="1802" max="1802" width="20.5703125" style="1" bestFit="1" customWidth="1"/>
    <col min="1803" max="1803" width="9.5703125" style="1" customWidth="1"/>
    <col min="1804" max="1806" width="0" style="1" hidden="1" customWidth="1"/>
    <col min="1807" max="1807" width="11.85546875" style="1" customWidth="1"/>
    <col min="1808" max="1812" width="0" style="1" hidden="1" customWidth="1"/>
    <col min="1813" max="1813" width="16.28515625" style="1" customWidth="1"/>
    <col min="1814" max="1814" width="15.85546875" style="1" customWidth="1"/>
    <col min="1815" max="1815" width="16.28515625" style="1" bestFit="1" customWidth="1"/>
    <col min="1816" max="1816" width="9.140625" style="1"/>
    <col min="1817" max="1817" width="18.5703125" style="1" bestFit="1" customWidth="1"/>
    <col min="1818" max="1818" width="18.5703125" style="1" customWidth="1"/>
    <col min="1819" max="2037" width="9.140625" style="1"/>
    <col min="2038" max="2038" width="4.7109375" style="1" customWidth="1"/>
    <col min="2039" max="2045" width="0" style="1" hidden="1" customWidth="1"/>
    <col min="2046" max="2046" width="38.42578125" style="1" customWidth="1"/>
    <col min="2047" max="2048" width="0" style="1" hidden="1" customWidth="1"/>
    <col min="2049" max="2049" width="21.28515625" style="1" customWidth="1"/>
    <col min="2050" max="2054" width="0" style="1" hidden="1" customWidth="1"/>
    <col min="2055" max="2055" width="19.85546875" style="1" customWidth="1"/>
    <col min="2056" max="2056" width="18.140625" style="1" customWidth="1"/>
    <col min="2057" max="2057" width="18.5703125" style="1" customWidth="1"/>
    <col min="2058" max="2058" width="20.5703125" style="1" bestFit="1" customWidth="1"/>
    <col min="2059" max="2059" width="9.5703125" style="1" customWidth="1"/>
    <col min="2060" max="2062" width="0" style="1" hidden="1" customWidth="1"/>
    <col min="2063" max="2063" width="11.85546875" style="1" customWidth="1"/>
    <col min="2064" max="2068" width="0" style="1" hidden="1" customWidth="1"/>
    <col min="2069" max="2069" width="16.28515625" style="1" customWidth="1"/>
    <col min="2070" max="2070" width="15.85546875" style="1" customWidth="1"/>
    <col min="2071" max="2071" width="16.28515625" style="1" bestFit="1" customWidth="1"/>
    <col min="2072" max="2072" width="9.140625" style="1"/>
    <col min="2073" max="2073" width="18.5703125" style="1" bestFit="1" customWidth="1"/>
    <col min="2074" max="2074" width="18.5703125" style="1" customWidth="1"/>
    <col min="2075" max="2293" width="9.140625" style="1"/>
    <col min="2294" max="2294" width="4.7109375" style="1" customWidth="1"/>
    <col min="2295" max="2301" width="0" style="1" hidden="1" customWidth="1"/>
    <col min="2302" max="2302" width="38.42578125" style="1" customWidth="1"/>
    <col min="2303" max="2304" width="0" style="1" hidden="1" customWidth="1"/>
    <col min="2305" max="2305" width="21.28515625" style="1" customWidth="1"/>
    <col min="2306" max="2310" width="0" style="1" hidden="1" customWidth="1"/>
    <col min="2311" max="2311" width="19.85546875" style="1" customWidth="1"/>
    <col min="2312" max="2312" width="18.140625" style="1" customWidth="1"/>
    <col min="2313" max="2313" width="18.5703125" style="1" customWidth="1"/>
    <col min="2314" max="2314" width="20.5703125" style="1" bestFit="1" customWidth="1"/>
    <col min="2315" max="2315" width="9.5703125" style="1" customWidth="1"/>
    <col min="2316" max="2318" width="0" style="1" hidden="1" customWidth="1"/>
    <col min="2319" max="2319" width="11.85546875" style="1" customWidth="1"/>
    <col min="2320" max="2324" width="0" style="1" hidden="1" customWidth="1"/>
    <col min="2325" max="2325" width="16.28515625" style="1" customWidth="1"/>
    <col min="2326" max="2326" width="15.85546875" style="1" customWidth="1"/>
    <col min="2327" max="2327" width="16.28515625" style="1" bestFit="1" customWidth="1"/>
    <col min="2328" max="2328" width="9.140625" style="1"/>
    <col min="2329" max="2329" width="18.5703125" style="1" bestFit="1" customWidth="1"/>
    <col min="2330" max="2330" width="18.5703125" style="1" customWidth="1"/>
    <col min="2331" max="2549" width="9.140625" style="1"/>
    <col min="2550" max="2550" width="4.7109375" style="1" customWidth="1"/>
    <col min="2551" max="2557" width="0" style="1" hidden="1" customWidth="1"/>
    <col min="2558" max="2558" width="38.42578125" style="1" customWidth="1"/>
    <col min="2559" max="2560" width="0" style="1" hidden="1" customWidth="1"/>
    <col min="2561" max="2561" width="21.28515625" style="1" customWidth="1"/>
    <col min="2562" max="2566" width="0" style="1" hidden="1" customWidth="1"/>
    <col min="2567" max="2567" width="19.85546875" style="1" customWidth="1"/>
    <col min="2568" max="2568" width="18.140625" style="1" customWidth="1"/>
    <col min="2569" max="2569" width="18.5703125" style="1" customWidth="1"/>
    <col min="2570" max="2570" width="20.5703125" style="1" bestFit="1" customWidth="1"/>
    <col min="2571" max="2571" width="9.5703125" style="1" customWidth="1"/>
    <col min="2572" max="2574" width="0" style="1" hidden="1" customWidth="1"/>
    <col min="2575" max="2575" width="11.85546875" style="1" customWidth="1"/>
    <col min="2576" max="2580" width="0" style="1" hidden="1" customWidth="1"/>
    <col min="2581" max="2581" width="16.28515625" style="1" customWidth="1"/>
    <col min="2582" max="2582" width="15.85546875" style="1" customWidth="1"/>
    <col min="2583" max="2583" width="16.28515625" style="1" bestFit="1" customWidth="1"/>
    <col min="2584" max="2584" width="9.140625" style="1"/>
    <col min="2585" max="2585" width="18.5703125" style="1" bestFit="1" customWidth="1"/>
    <col min="2586" max="2586" width="18.5703125" style="1" customWidth="1"/>
    <col min="2587" max="2805" width="9.140625" style="1"/>
    <col min="2806" max="2806" width="4.7109375" style="1" customWidth="1"/>
    <col min="2807" max="2813" width="0" style="1" hidden="1" customWidth="1"/>
    <col min="2814" max="2814" width="38.42578125" style="1" customWidth="1"/>
    <col min="2815" max="2816" width="0" style="1" hidden="1" customWidth="1"/>
    <col min="2817" max="2817" width="21.28515625" style="1" customWidth="1"/>
    <col min="2818" max="2822" width="0" style="1" hidden="1" customWidth="1"/>
    <col min="2823" max="2823" width="19.85546875" style="1" customWidth="1"/>
    <col min="2824" max="2824" width="18.140625" style="1" customWidth="1"/>
    <col min="2825" max="2825" width="18.5703125" style="1" customWidth="1"/>
    <col min="2826" max="2826" width="20.5703125" style="1" bestFit="1" customWidth="1"/>
    <col min="2827" max="2827" width="9.5703125" style="1" customWidth="1"/>
    <col min="2828" max="2830" width="0" style="1" hidden="1" customWidth="1"/>
    <col min="2831" max="2831" width="11.85546875" style="1" customWidth="1"/>
    <col min="2832" max="2836" width="0" style="1" hidden="1" customWidth="1"/>
    <col min="2837" max="2837" width="16.28515625" style="1" customWidth="1"/>
    <col min="2838" max="2838" width="15.85546875" style="1" customWidth="1"/>
    <col min="2839" max="2839" width="16.28515625" style="1" bestFit="1" customWidth="1"/>
    <col min="2840" max="2840" width="9.140625" style="1"/>
    <col min="2841" max="2841" width="18.5703125" style="1" bestFit="1" customWidth="1"/>
    <col min="2842" max="2842" width="18.5703125" style="1" customWidth="1"/>
    <col min="2843" max="3061" width="9.140625" style="1"/>
    <col min="3062" max="3062" width="4.7109375" style="1" customWidth="1"/>
    <col min="3063" max="3069" width="0" style="1" hidden="1" customWidth="1"/>
    <col min="3070" max="3070" width="38.42578125" style="1" customWidth="1"/>
    <col min="3071" max="3072" width="0" style="1" hidden="1" customWidth="1"/>
    <col min="3073" max="3073" width="21.28515625" style="1" customWidth="1"/>
    <col min="3074" max="3078" width="0" style="1" hidden="1" customWidth="1"/>
    <col min="3079" max="3079" width="19.85546875" style="1" customWidth="1"/>
    <col min="3080" max="3080" width="18.140625" style="1" customWidth="1"/>
    <col min="3081" max="3081" width="18.5703125" style="1" customWidth="1"/>
    <col min="3082" max="3082" width="20.5703125" style="1" bestFit="1" customWidth="1"/>
    <col min="3083" max="3083" width="9.5703125" style="1" customWidth="1"/>
    <col min="3084" max="3086" width="0" style="1" hidden="1" customWidth="1"/>
    <col min="3087" max="3087" width="11.85546875" style="1" customWidth="1"/>
    <col min="3088" max="3092" width="0" style="1" hidden="1" customWidth="1"/>
    <col min="3093" max="3093" width="16.28515625" style="1" customWidth="1"/>
    <col min="3094" max="3094" width="15.85546875" style="1" customWidth="1"/>
    <col min="3095" max="3095" width="16.28515625" style="1" bestFit="1" customWidth="1"/>
    <col min="3096" max="3096" width="9.140625" style="1"/>
    <col min="3097" max="3097" width="18.5703125" style="1" bestFit="1" customWidth="1"/>
    <col min="3098" max="3098" width="18.5703125" style="1" customWidth="1"/>
    <col min="3099" max="3317" width="9.140625" style="1"/>
    <col min="3318" max="3318" width="4.7109375" style="1" customWidth="1"/>
    <col min="3319" max="3325" width="0" style="1" hidden="1" customWidth="1"/>
    <col min="3326" max="3326" width="38.42578125" style="1" customWidth="1"/>
    <col min="3327" max="3328" width="0" style="1" hidden="1" customWidth="1"/>
    <col min="3329" max="3329" width="21.28515625" style="1" customWidth="1"/>
    <col min="3330" max="3334" width="0" style="1" hidden="1" customWidth="1"/>
    <col min="3335" max="3335" width="19.85546875" style="1" customWidth="1"/>
    <col min="3336" max="3336" width="18.140625" style="1" customWidth="1"/>
    <col min="3337" max="3337" width="18.5703125" style="1" customWidth="1"/>
    <col min="3338" max="3338" width="20.5703125" style="1" bestFit="1" customWidth="1"/>
    <col min="3339" max="3339" width="9.5703125" style="1" customWidth="1"/>
    <col min="3340" max="3342" width="0" style="1" hidden="1" customWidth="1"/>
    <col min="3343" max="3343" width="11.85546875" style="1" customWidth="1"/>
    <col min="3344" max="3348" width="0" style="1" hidden="1" customWidth="1"/>
    <col min="3349" max="3349" width="16.28515625" style="1" customWidth="1"/>
    <col min="3350" max="3350" width="15.85546875" style="1" customWidth="1"/>
    <col min="3351" max="3351" width="16.28515625" style="1" bestFit="1" customWidth="1"/>
    <col min="3352" max="3352" width="9.140625" style="1"/>
    <col min="3353" max="3353" width="18.5703125" style="1" bestFit="1" customWidth="1"/>
    <col min="3354" max="3354" width="18.5703125" style="1" customWidth="1"/>
    <col min="3355" max="3573" width="9.140625" style="1"/>
    <col min="3574" max="3574" width="4.7109375" style="1" customWidth="1"/>
    <col min="3575" max="3581" width="0" style="1" hidden="1" customWidth="1"/>
    <col min="3582" max="3582" width="38.42578125" style="1" customWidth="1"/>
    <col min="3583" max="3584" width="0" style="1" hidden="1" customWidth="1"/>
    <col min="3585" max="3585" width="21.28515625" style="1" customWidth="1"/>
    <col min="3586" max="3590" width="0" style="1" hidden="1" customWidth="1"/>
    <col min="3591" max="3591" width="19.85546875" style="1" customWidth="1"/>
    <col min="3592" max="3592" width="18.140625" style="1" customWidth="1"/>
    <col min="3593" max="3593" width="18.5703125" style="1" customWidth="1"/>
    <col min="3594" max="3594" width="20.5703125" style="1" bestFit="1" customWidth="1"/>
    <col min="3595" max="3595" width="9.5703125" style="1" customWidth="1"/>
    <col min="3596" max="3598" width="0" style="1" hidden="1" customWidth="1"/>
    <col min="3599" max="3599" width="11.85546875" style="1" customWidth="1"/>
    <col min="3600" max="3604" width="0" style="1" hidden="1" customWidth="1"/>
    <col min="3605" max="3605" width="16.28515625" style="1" customWidth="1"/>
    <col min="3606" max="3606" width="15.85546875" style="1" customWidth="1"/>
    <col min="3607" max="3607" width="16.28515625" style="1" bestFit="1" customWidth="1"/>
    <col min="3608" max="3608" width="9.140625" style="1"/>
    <col min="3609" max="3609" width="18.5703125" style="1" bestFit="1" customWidth="1"/>
    <col min="3610" max="3610" width="18.5703125" style="1" customWidth="1"/>
    <col min="3611" max="3829" width="9.140625" style="1"/>
    <col min="3830" max="3830" width="4.7109375" style="1" customWidth="1"/>
    <col min="3831" max="3837" width="0" style="1" hidden="1" customWidth="1"/>
    <col min="3838" max="3838" width="38.42578125" style="1" customWidth="1"/>
    <col min="3839" max="3840" width="0" style="1" hidden="1" customWidth="1"/>
    <col min="3841" max="3841" width="21.28515625" style="1" customWidth="1"/>
    <col min="3842" max="3846" width="0" style="1" hidden="1" customWidth="1"/>
    <col min="3847" max="3847" width="19.85546875" style="1" customWidth="1"/>
    <col min="3848" max="3848" width="18.140625" style="1" customWidth="1"/>
    <col min="3849" max="3849" width="18.5703125" style="1" customWidth="1"/>
    <col min="3850" max="3850" width="20.5703125" style="1" bestFit="1" customWidth="1"/>
    <col min="3851" max="3851" width="9.5703125" style="1" customWidth="1"/>
    <col min="3852" max="3854" width="0" style="1" hidden="1" customWidth="1"/>
    <col min="3855" max="3855" width="11.85546875" style="1" customWidth="1"/>
    <col min="3856" max="3860" width="0" style="1" hidden="1" customWidth="1"/>
    <col min="3861" max="3861" width="16.28515625" style="1" customWidth="1"/>
    <col min="3862" max="3862" width="15.85546875" style="1" customWidth="1"/>
    <col min="3863" max="3863" width="16.28515625" style="1" bestFit="1" customWidth="1"/>
    <col min="3864" max="3864" width="9.140625" style="1"/>
    <col min="3865" max="3865" width="18.5703125" style="1" bestFit="1" customWidth="1"/>
    <col min="3866" max="3866" width="18.5703125" style="1" customWidth="1"/>
    <col min="3867" max="4085" width="9.140625" style="1"/>
    <col min="4086" max="4086" width="4.7109375" style="1" customWidth="1"/>
    <col min="4087" max="4093" width="0" style="1" hidden="1" customWidth="1"/>
    <col min="4094" max="4094" width="38.42578125" style="1" customWidth="1"/>
    <col min="4095" max="4096" width="0" style="1" hidden="1" customWidth="1"/>
    <col min="4097" max="4097" width="21.28515625" style="1" customWidth="1"/>
    <col min="4098" max="4102" width="0" style="1" hidden="1" customWidth="1"/>
    <col min="4103" max="4103" width="19.85546875" style="1" customWidth="1"/>
    <col min="4104" max="4104" width="18.140625" style="1" customWidth="1"/>
    <col min="4105" max="4105" width="18.5703125" style="1" customWidth="1"/>
    <col min="4106" max="4106" width="20.5703125" style="1" bestFit="1" customWidth="1"/>
    <col min="4107" max="4107" width="9.5703125" style="1" customWidth="1"/>
    <col min="4108" max="4110" width="0" style="1" hidden="1" customWidth="1"/>
    <col min="4111" max="4111" width="11.85546875" style="1" customWidth="1"/>
    <col min="4112" max="4116" width="0" style="1" hidden="1" customWidth="1"/>
    <col min="4117" max="4117" width="16.28515625" style="1" customWidth="1"/>
    <col min="4118" max="4118" width="15.85546875" style="1" customWidth="1"/>
    <col min="4119" max="4119" width="16.28515625" style="1" bestFit="1" customWidth="1"/>
    <col min="4120" max="4120" width="9.140625" style="1"/>
    <col min="4121" max="4121" width="18.5703125" style="1" bestFit="1" customWidth="1"/>
    <col min="4122" max="4122" width="18.5703125" style="1" customWidth="1"/>
    <col min="4123" max="4341" width="9.140625" style="1"/>
    <col min="4342" max="4342" width="4.7109375" style="1" customWidth="1"/>
    <col min="4343" max="4349" width="0" style="1" hidden="1" customWidth="1"/>
    <col min="4350" max="4350" width="38.42578125" style="1" customWidth="1"/>
    <col min="4351" max="4352" width="0" style="1" hidden="1" customWidth="1"/>
    <col min="4353" max="4353" width="21.28515625" style="1" customWidth="1"/>
    <col min="4354" max="4358" width="0" style="1" hidden="1" customWidth="1"/>
    <col min="4359" max="4359" width="19.85546875" style="1" customWidth="1"/>
    <col min="4360" max="4360" width="18.140625" style="1" customWidth="1"/>
    <col min="4361" max="4361" width="18.5703125" style="1" customWidth="1"/>
    <col min="4362" max="4362" width="20.5703125" style="1" bestFit="1" customWidth="1"/>
    <col min="4363" max="4363" width="9.5703125" style="1" customWidth="1"/>
    <col min="4364" max="4366" width="0" style="1" hidden="1" customWidth="1"/>
    <col min="4367" max="4367" width="11.85546875" style="1" customWidth="1"/>
    <col min="4368" max="4372" width="0" style="1" hidden="1" customWidth="1"/>
    <col min="4373" max="4373" width="16.28515625" style="1" customWidth="1"/>
    <col min="4374" max="4374" width="15.85546875" style="1" customWidth="1"/>
    <col min="4375" max="4375" width="16.28515625" style="1" bestFit="1" customWidth="1"/>
    <col min="4376" max="4376" width="9.140625" style="1"/>
    <col min="4377" max="4377" width="18.5703125" style="1" bestFit="1" customWidth="1"/>
    <col min="4378" max="4378" width="18.5703125" style="1" customWidth="1"/>
    <col min="4379" max="4597" width="9.140625" style="1"/>
    <col min="4598" max="4598" width="4.7109375" style="1" customWidth="1"/>
    <col min="4599" max="4605" width="0" style="1" hidden="1" customWidth="1"/>
    <col min="4606" max="4606" width="38.42578125" style="1" customWidth="1"/>
    <col min="4607" max="4608" width="0" style="1" hidden="1" customWidth="1"/>
    <col min="4609" max="4609" width="21.28515625" style="1" customWidth="1"/>
    <col min="4610" max="4614" width="0" style="1" hidden="1" customWidth="1"/>
    <col min="4615" max="4615" width="19.85546875" style="1" customWidth="1"/>
    <col min="4616" max="4616" width="18.140625" style="1" customWidth="1"/>
    <col min="4617" max="4617" width="18.5703125" style="1" customWidth="1"/>
    <col min="4618" max="4618" width="20.5703125" style="1" bestFit="1" customWidth="1"/>
    <col min="4619" max="4619" width="9.5703125" style="1" customWidth="1"/>
    <col min="4620" max="4622" width="0" style="1" hidden="1" customWidth="1"/>
    <col min="4623" max="4623" width="11.85546875" style="1" customWidth="1"/>
    <col min="4624" max="4628" width="0" style="1" hidden="1" customWidth="1"/>
    <col min="4629" max="4629" width="16.28515625" style="1" customWidth="1"/>
    <col min="4630" max="4630" width="15.85546875" style="1" customWidth="1"/>
    <col min="4631" max="4631" width="16.28515625" style="1" bestFit="1" customWidth="1"/>
    <col min="4632" max="4632" width="9.140625" style="1"/>
    <col min="4633" max="4633" width="18.5703125" style="1" bestFit="1" customWidth="1"/>
    <col min="4634" max="4634" width="18.5703125" style="1" customWidth="1"/>
    <col min="4635" max="4853" width="9.140625" style="1"/>
    <col min="4854" max="4854" width="4.7109375" style="1" customWidth="1"/>
    <col min="4855" max="4861" width="0" style="1" hidden="1" customWidth="1"/>
    <col min="4862" max="4862" width="38.42578125" style="1" customWidth="1"/>
    <col min="4863" max="4864" width="0" style="1" hidden="1" customWidth="1"/>
    <col min="4865" max="4865" width="21.28515625" style="1" customWidth="1"/>
    <col min="4866" max="4870" width="0" style="1" hidden="1" customWidth="1"/>
    <col min="4871" max="4871" width="19.85546875" style="1" customWidth="1"/>
    <col min="4872" max="4872" width="18.140625" style="1" customWidth="1"/>
    <col min="4873" max="4873" width="18.5703125" style="1" customWidth="1"/>
    <col min="4874" max="4874" width="20.5703125" style="1" bestFit="1" customWidth="1"/>
    <col min="4875" max="4875" width="9.5703125" style="1" customWidth="1"/>
    <col min="4876" max="4878" width="0" style="1" hidden="1" customWidth="1"/>
    <col min="4879" max="4879" width="11.85546875" style="1" customWidth="1"/>
    <col min="4880" max="4884" width="0" style="1" hidden="1" customWidth="1"/>
    <col min="4885" max="4885" width="16.28515625" style="1" customWidth="1"/>
    <col min="4886" max="4886" width="15.85546875" style="1" customWidth="1"/>
    <col min="4887" max="4887" width="16.28515625" style="1" bestFit="1" customWidth="1"/>
    <col min="4888" max="4888" width="9.140625" style="1"/>
    <col min="4889" max="4889" width="18.5703125" style="1" bestFit="1" customWidth="1"/>
    <col min="4890" max="4890" width="18.5703125" style="1" customWidth="1"/>
    <col min="4891" max="5109" width="9.140625" style="1"/>
    <col min="5110" max="5110" width="4.7109375" style="1" customWidth="1"/>
    <col min="5111" max="5117" width="0" style="1" hidden="1" customWidth="1"/>
    <col min="5118" max="5118" width="38.42578125" style="1" customWidth="1"/>
    <col min="5119" max="5120" width="0" style="1" hidden="1" customWidth="1"/>
    <col min="5121" max="5121" width="21.28515625" style="1" customWidth="1"/>
    <col min="5122" max="5126" width="0" style="1" hidden="1" customWidth="1"/>
    <col min="5127" max="5127" width="19.85546875" style="1" customWidth="1"/>
    <col min="5128" max="5128" width="18.140625" style="1" customWidth="1"/>
    <col min="5129" max="5129" width="18.5703125" style="1" customWidth="1"/>
    <col min="5130" max="5130" width="20.5703125" style="1" bestFit="1" customWidth="1"/>
    <col min="5131" max="5131" width="9.5703125" style="1" customWidth="1"/>
    <col min="5132" max="5134" width="0" style="1" hidden="1" customWidth="1"/>
    <col min="5135" max="5135" width="11.85546875" style="1" customWidth="1"/>
    <col min="5136" max="5140" width="0" style="1" hidden="1" customWidth="1"/>
    <col min="5141" max="5141" width="16.28515625" style="1" customWidth="1"/>
    <col min="5142" max="5142" width="15.85546875" style="1" customWidth="1"/>
    <col min="5143" max="5143" width="16.28515625" style="1" bestFit="1" customWidth="1"/>
    <col min="5144" max="5144" width="9.140625" style="1"/>
    <col min="5145" max="5145" width="18.5703125" style="1" bestFit="1" customWidth="1"/>
    <col min="5146" max="5146" width="18.5703125" style="1" customWidth="1"/>
    <col min="5147" max="5365" width="9.140625" style="1"/>
    <col min="5366" max="5366" width="4.7109375" style="1" customWidth="1"/>
    <col min="5367" max="5373" width="0" style="1" hidden="1" customWidth="1"/>
    <col min="5374" max="5374" width="38.42578125" style="1" customWidth="1"/>
    <col min="5375" max="5376" width="0" style="1" hidden="1" customWidth="1"/>
    <col min="5377" max="5377" width="21.28515625" style="1" customWidth="1"/>
    <col min="5378" max="5382" width="0" style="1" hidden="1" customWidth="1"/>
    <col min="5383" max="5383" width="19.85546875" style="1" customWidth="1"/>
    <col min="5384" max="5384" width="18.140625" style="1" customWidth="1"/>
    <col min="5385" max="5385" width="18.5703125" style="1" customWidth="1"/>
    <col min="5386" max="5386" width="20.5703125" style="1" bestFit="1" customWidth="1"/>
    <col min="5387" max="5387" width="9.5703125" style="1" customWidth="1"/>
    <col min="5388" max="5390" width="0" style="1" hidden="1" customWidth="1"/>
    <col min="5391" max="5391" width="11.85546875" style="1" customWidth="1"/>
    <col min="5392" max="5396" width="0" style="1" hidden="1" customWidth="1"/>
    <col min="5397" max="5397" width="16.28515625" style="1" customWidth="1"/>
    <col min="5398" max="5398" width="15.85546875" style="1" customWidth="1"/>
    <col min="5399" max="5399" width="16.28515625" style="1" bestFit="1" customWidth="1"/>
    <col min="5400" max="5400" width="9.140625" style="1"/>
    <col min="5401" max="5401" width="18.5703125" style="1" bestFit="1" customWidth="1"/>
    <col min="5402" max="5402" width="18.5703125" style="1" customWidth="1"/>
    <col min="5403" max="5621" width="9.140625" style="1"/>
    <col min="5622" max="5622" width="4.7109375" style="1" customWidth="1"/>
    <col min="5623" max="5629" width="0" style="1" hidden="1" customWidth="1"/>
    <col min="5630" max="5630" width="38.42578125" style="1" customWidth="1"/>
    <col min="5631" max="5632" width="0" style="1" hidden="1" customWidth="1"/>
    <col min="5633" max="5633" width="21.28515625" style="1" customWidth="1"/>
    <col min="5634" max="5638" width="0" style="1" hidden="1" customWidth="1"/>
    <col min="5639" max="5639" width="19.85546875" style="1" customWidth="1"/>
    <col min="5640" max="5640" width="18.140625" style="1" customWidth="1"/>
    <col min="5641" max="5641" width="18.5703125" style="1" customWidth="1"/>
    <col min="5642" max="5642" width="20.5703125" style="1" bestFit="1" customWidth="1"/>
    <col min="5643" max="5643" width="9.5703125" style="1" customWidth="1"/>
    <col min="5644" max="5646" width="0" style="1" hidden="1" customWidth="1"/>
    <col min="5647" max="5647" width="11.85546875" style="1" customWidth="1"/>
    <col min="5648" max="5652" width="0" style="1" hidden="1" customWidth="1"/>
    <col min="5653" max="5653" width="16.28515625" style="1" customWidth="1"/>
    <col min="5654" max="5654" width="15.85546875" style="1" customWidth="1"/>
    <col min="5655" max="5655" width="16.28515625" style="1" bestFit="1" customWidth="1"/>
    <col min="5656" max="5656" width="9.140625" style="1"/>
    <col min="5657" max="5657" width="18.5703125" style="1" bestFit="1" customWidth="1"/>
    <col min="5658" max="5658" width="18.5703125" style="1" customWidth="1"/>
    <col min="5659" max="5877" width="9.140625" style="1"/>
    <col min="5878" max="5878" width="4.7109375" style="1" customWidth="1"/>
    <col min="5879" max="5885" width="0" style="1" hidden="1" customWidth="1"/>
    <col min="5886" max="5886" width="38.42578125" style="1" customWidth="1"/>
    <col min="5887" max="5888" width="0" style="1" hidden="1" customWidth="1"/>
    <col min="5889" max="5889" width="21.28515625" style="1" customWidth="1"/>
    <col min="5890" max="5894" width="0" style="1" hidden="1" customWidth="1"/>
    <col min="5895" max="5895" width="19.85546875" style="1" customWidth="1"/>
    <col min="5896" max="5896" width="18.140625" style="1" customWidth="1"/>
    <col min="5897" max="5897" width="18.5703125" style="1" customWidth="1"/>
    <col min="5898" max="5898" width="20.5703125" style="1" bestFit="1" customWidth="1"/>
    <col min="5899" max="5899" width="9.5703125" style="1" customWidth="1"/>
    <col min="5900" max="5902" width="0" style="1" hidden="1" customWidth="1"/>
    <col min="5903" max="5903" width="11.85546875" style="1" customWidth="1"/>
    <col min="5904" max="5908" width="0" style="1" hidden="1" customWidth="1"/>
    <col min="5909" max="5909" width="16.28515625" style="1" customWidth="1"/>
    <col min="5910" max="5910" width="15.85546875" style="1" customWidth="1"/>
    <col min="5911" max="5911" width="16.28515625" style="1" bestFit="1" customWidth="1"/>
    <col min="5912" max="5912" width="9.140625" style="1"/>
    <col min="5913" max="5913" width="18.5703125" style="1" bestFit="1" customWidth="1"/>
    <col min="5914" max="5914" width="18.5703125" style="1" customWidth="1"/>
    <col min="5915" max="6133" width="9.140625" style="1"/>
    <col min="6134" max="6134" width="4.7109375" style="1" customWidth="1"/>
    <col min="6135" max="6141" width="0" style="1" hidden="1" customWidth="1"/>
    <col min="6142" max="6142" width="38.42578125" style="1" customWidth="1"/>
    <col min="6143" max="6144" width="0" style="1" hidden="1" customWidth="1"/>
    <col min="6145" max="6145" width="21.28515625" style="1" customWidth="1"/>
    <col min="6146" max="6150" width="0" style="1" hidden="1" customWidth="1"/>
    <col min="6151" max="6151" width="19.85546875" style="1" customWidth="1"/>
    <col min="6152" max="6152" width="18.140625" style="1" customWidth="1"/>
    <col min="6153" max="6153" width="18.5703125" style="1" customWidth="1"/>
    <col min="6154" max="6154" width="20.5703125" style="1" bestFit="1" customWidth="1"/>
    <col min="6155" max="6155" width="9.5703125" style="1" customWidth="1"/>
    <col min="6156" max="6158" width="0" style="1" hidden="1" customWidth="1"/>
    <col min="6159" max="6159" width="11.85546875" style="1" customWidth="1"/>
    <col min="6160" max="6164" width="0" style="1" hidden="1" customWidth="1"/>
    <col min="6165" max="6165" width="16.28515625" style="1" customWidth="1"/>
    <col min="6166" max="6166" width="15.85546875" style="1" customWidth="1"/>
    <col min="6167" max="6167" width="16.28515625" style="1" bestFit="1" customWidth="1"/>
    <col min="6168" max="6168" width="9.140625" style="1"/>
    <col min="6169" max="6169" width="18.5703125" style="1" bestFit="1" customWidth="1"/>
    <col min="6170" max="6170" width="18.5703125" style="1" customWidth="1"/>
    <col min="6171" max="6389" width="9.140625" style="1"/>
    <col min="6390" max="6390" width="4.7109375" style="1" customWidth="1"/>
    <col min="6391" max="6397" width="0" style="1" hidden="1" customWidth="1"/>
    <col min="6398" max="6398" width="38.42578125" style="1" customWidth="1"/>
    <col min="6399" max="6400" width="0" style="1" hidden="1" customWidth="1"/>
    <col min="6401" max="6401" width="21.28515625" style="1" customWidth="1"/>
    <col min="6402" max="6406" width="0" style="1" hidden="1" customWidth="1"/>
    <col min="6407" max="6407" width="19.85546875" style="1" customWidth="1"/>
    <col min="6408" max="6408" width="18.140625" style="1" customWidth="1"/>
    <col min="6409" max="6409" width="18.5703125" style="1" customWidth="1"/>
    <col min="6410" max="6410" width="20.5703125" style="1" bestFit="1" customWidth="1"/>
    <col min="6411" max="6411" width="9.5703125" style="1" customWidth="1"/>
    <col min="6412" max="6414" width="0" style="1" hidden="1" customWidth="1"/>
    <col min="6415" max="6415" width="11.85546875" style="1" customWidth="1"/>
    <col min="6416" max="6420" width="0" style="1" hidden="1" customWidth="1"/>
    <col min="6421" max="6421" width="16.28515625" style="1" customWidth="1"/>
    <col min="6422" max="6422" width="15.85546875" style="1" customWidth="1"/>
    <col min="6423" max="6423" width="16.28515625" style="1" bestFit="1" customWidth="1"/>
    <col min="6424" max="6424" width="9.140625" style="1"/>
    <col min="6425" max="6425" width="18.5703125" style="1" bestFit="1" customWidth="1"/>
    <col min="6426" max="6426" width="18.5703125" style="1" customWidth="1"/>
    <col min="6427" max="6645" width="9.140625" style="1"/>
    <col min="6646" max="6646" width="4.7109375" style="1" customWidth="1"/>
    <col min="6647" max="6653" width="0" style="1" hidden="1" customWidth="1"/>
    <col min="6654" max="6654" width="38.42578125" style="1" customWidth="1"/>
    <col min="6655" max="6656" width="0" style="1" hidden="1" customWidth="1"/>
    <col min="6657" max="6657" width="21.28515625" style="1" customWidth="1"/>
    <col min="6658" max="6662" width="0" style="1" hidden="1" customWidth="1"/>
    <col min="6663" max="6663" width="19.85546875" style="1" customWidth="1"/>
    <col min="6664" max="6664" width="18.140625" style="1" customWidth="1"/>
    <col min="6665" max="6665" width="18.5703125" style="1" customWidth="1"/>
    <col min="6666" max="6666" width="20.5703125" style="1" bestFit="1" customWidth="1"/>
    <col min="6667" max="6667" width="9.5703125" style="1" customWidth="1"/>
    <col min="6668" max="6670" width="0" style="1" hidden="1" customWidth="1"/>
    <col min="6671" max="6671" width="11.85546875" style="1" customWidth="1"/>
    <col min="6672" max="6676" width="0" style="1" hidden="1" customWidth="1"/>
    <col min="6677" max="6677" width="16.28515625" style="1" customWidth="1"/>
    <col min="6678" max="6678" width="15.85546875" style="1" customWidth="1"/>
    <col min="6679" max="6679" width="16.28515625" style="1" bestFit="1" customWidth="1"/>
    <col min="6680" max="6680" width="9.140625" style="1"/>
    <col min="6681" max="6681" width="18.5703125" style="1" bestFit="1" customWidth="1"/>
    <col min="6682" max="6682" width="18.5703125" style="1" customWidth="1"/>
    <col min="6683" max="6901" width="9.140625" style="1"/>
    <col min="6902" max="6902" width="4.7109375" style="1" customWidth="1"/>
    <col min="6903" max="6909" width="0" style="1" hidden="1" customWidth="1"/>
    <col min="6910" max="6910" width="38.42578125" style="1" customWidth="1"/>
    <col min="6911" max="6912" width="0" style="1" hidden="1" customWidth="1"/>
    <col min="6913" max="6913" width="21.28515625" style="1" customWidth="1"/>
    <col min="6914" max="6918" width="0" style="1" hidden="1" customWidth="1"/>
    <col min="6919" max="6919" width="19.85546875" style="1" customWidth="1"/>
    <col min="6920" max="6920" width="18.140625" style="1" customWidth="1"/>
    <col min="6921" max="6921" width="18.5703125" style="1" customWidth="1"/>
    <col min="6922" max="6922" width="20.5703125" style="1" bestFit="1" customWidth="1"/>
    <col min="6923" max="6923" width="9.5703125" style="1" customWidth="1"/>
    <col min="6924" max="6926" width="0" style="1" hidden="1" customWidth="1"/>
    <col min="6927" max="6927" width="11.85546875" style="1" customWidth="1"/>
    <col min="6928" max="6932" width="0" style="1" hidden="1" customWidth="1"/>
    <col min="6933" max="6933" width="16.28515625" style="1" customWidth="1"/>
    <col min="6934" max="6934" width="15.85546875" style="1" customWidth="1"/>
    <col min="6935" max="6935" width="16.28515625" style="1" bestFit="1" customWidth="1"/>
    <col min="6936" max="6936" width="9.140625" style="1"/>
    <col min="6937" max="6937" width="18.5703125" style="1" bestFit="1" customWidth="1"/>
    <col min="6938" max="6938" width="18.5703125" style="1" customWidth="1"/>
    <col min="6939" max="7157" width="9.140625" style="1"/>
    <col min="7158" max="7158" width="4.7109375" style="1" customWidth="1"/>
    <col min="7159" max="7165" width="0" style="1" hidden="1" customWidth="1"/>
    <col min="7166" max="7166" width="38.42578125" style="1" customWidth="1"/>
    <col min="7167" max="7168" width="0" style="1" hidden="1" customWidth="1"/>
    <col min="7169" max="7169" width="21.28515625" style="1" customWidth="1"/>
    <col min="7170" max="7174" width="0" style="1" hidden="1" customWidth="1"/>
    <col min="7175" max="7175" width="19.85546875" style="1" customWidth="1"/>
    <col min="7176" max="7176" width="18.140625" style="1" customWidth="1"/>
    <col min="7177" max="7177" width="18.5703125" style="1" customWidth="1"/>
    <col min="7178" max="7178" width="20.5703125" style="1" bestFit="1" customWidth="1"/>
    <col min="7179" max="7179" width="9.5703125" style="1" customWidth="1"/>
    <col min="7180" max="7182" width="0" style="1" hidden="1" customWidth="1"/>
    <col min="7183" max="7183" width="11.85546875" style="1" customWidth="1"/>
    <col min="7184" max="7188" width="0" style="1" hidden="1" customWidth="1"/>
    <col min="7189" max="7189" width="16.28515625" style="1" customWidth="1"/>
    <col min="7190" max="7190" width="15.85546875" style="1" customWidth="1"/>
    <col min="7191" max="7191" width="16.28515625" style="1" bestFit="1" customWidth="1"/>
    <col min="7192" max="7192" width="9.140625" style="1"/>
    <col min="7193" max="7193" width="18.5703125" style="1" bestFit="1" customWidth="1"/>
    <col min="7194" max="7194" width="18.5703125" style="1" customWidth="1"/>
    <col min="7195" max="7413" width="9.140625" style="1"/>
    <col min="7414" max="7414" width="4.7109375" style="1" customWidth="1"/>
    <col min="7415" max="7421" width="0" style="1" hidden="1" customWidth="1"/>
    <col min="7422" max="7422" width="38.42578125" style="1" customWidth="1"/>
    <col min="7423" max="7424" width="0" style="1" hidden="1" customWidth="1"/>
    <col min="7425" max="7425" width="21.28515625" style="1" customWidth="1"/>
    <col min="7426" max="7430" width="0" style="1" hidden="1" customWidth="1"/>
    <col min="7431" max="7431" width="19.85546875" style="1" customWidth="1"/>
    <col min="7432" max="7432" width="18.140625" style="1" customWidth="1"/>
    <col min="7433" max="7433" width="18.5703125" style="1" customWidth="1"/>
    <col min="7434" max="7434" width="20.5703125" style="1" bestFit="1" customWidth="1"/>
    <col min="7435" max="7435" width="9.5703125" style="1" customWidth="1"/>
    <col min="7436" max="7438" width="0" style="1" hidden="1" customWidth="1"/>
    <col min="7439" max="7439" width="11.85546875" style="1" customWidth="1"/>
    <col min="7440" max="7444" width="0" style="1" hidden="1" customWidth="1"/>
    <col min="7445" max="7445" width="16.28515625" style="1" customWidth="1"/>
    <col min="7446" max="7446" width="15.85546875" style="1" customWidth="1"/>
    <col min="7447" max="7447" width="16.28515625" style="1" bestFit="1" customWidth="1"/>
    <col min="7448" max="7448" width="9.140625" style="1"/>
    <col min="7449" max="7449" width="18.5703125" style="1" bestFit="1" customWidth="1"/>
    <col min="7450" max="7450" width="18.5703125" style="1" customWidth="1"/>
    <col min="7451" max="7669" width="9.140625" style="1"/>
    <col min="7670" max="7670" width="4.7109375" style="1" customWidth="1"/>
    <col min="7671" max="7677" width="0" style="1" hidden="1" customWidth="1"/>
    <col min="7678" max="7678" width="38.42578125" style="1" customWidth="1"/>
    <col min="7679" max="7680" width="0" style="1" hidden="1" customWidth="1"/>
    <col min="7681" max="7681" width="21.28515625" style="1" customWidth="1"/>
    <col min="7682" max="7686" width="0" style="1" hidden="1" customWidth="1"/>
    <col min="7687" max="7687" width="19.85546875" style="1" customWidth="1"/>
    <col min="7688" max="7688" width="18.140625" style="1" customWidth="1"/>
    <col min="7689" max="7689" width="18.5703125" style="1" customWidth="1"/>
    <col min="7690" max="7690" width="20.5703125" style="1" bestFit="1" customWidth="1"/>
    <col min="7691" max="7691" width="9.5703125" style="1" customWidth="1"/>
    <col min="7692" max="7694" width="0" style="1" hidden="1" customWidth="1"/>
    <col min="7695" max="7695" width="11.85546875" style="1" customWidth="1"/>
    <col min="7696" max="7700" width="0" style="1" hidden="1" customWidth="1"/>
    <col min="7701" max="7701" width="16.28515625" style="1" customWidth="1"/>
    <col min="7702" max="7702" width="15.85546875" style="1" customWidth="1"/>
    <col min="7703" max="7703" width="16.28515625" style="1" bestFit="1" customWidth="1"/>
    <col min="7704" max="7704" width="9.140625" style="1"/>
    <col min="7705" max="7705" width="18.5703125" style="1" bestFit="1" customWidth="1"/>
    <col min="7706" max="7706" width="18.5703125" style="1" customWidth="1"/>
    <col min="7707" max="7925" width="9.140625" style="1"/>
    <col min="7926" max="7926" width="4.7109375" style="1" customWidth="1"/>
    <col min="7927" max="7933" width="0" style="1" hidden="1" customWidth="1"/>
    <col min="7934" max="7934" width="38.42578125" style="1" customWidth="1"/>
    <col min="7935" max="7936" width="0" style="1" hidden="1" customWidth="1"/>
    <col min="7937" max="7937" width="21.28515625" style="1" customWidth="1"/>
    <col min="7938" max="7942" width="0" style="1" hidden="1" customWidth="1"/>
    <col min="7943" max="7943" width="19.85546875" style="1" customWidth="1"/>
    <col min="7944" max="7944" width="18.140625" style="1" customWidth="1"/>
    <col min="7945" max="7945" width="18.5703125" style="1" customWidth="1"/>
    <col min="7946" max="7946" width="20.5703125" style="1" bestFit="1" customWidth="1"/>
    <col min="7947" max="7947" width="9.5703125" style="1" customWidth="1"/>
    <col min="7948" max="7950" width="0" style="1" hidden="1" customWidth="1"/>
    <col min="7951" max="7951" width="11.85546875" style="1" customWidth="1"/>
    <col min="7952" max="7956" width="0" style="1" hidden="1" customWidth="1"/>
    <col min="7957" max="7957" width="16.28515625" style="1" customWidth="1"/>
    <col min="7958" max="7958" width="15.85546875" style="1" customWidth="1"/>
    <col min="7959" max="7959" width="16.28515625" style="1" bestFit="1" customWidth="1"/>
    <col min="7960" max="7960" width="9.140625" style="1"/>
    <col min="7961" max="7961" width="18.5703125" style="1" bestFit="1" customWidth="1"/>
    <col min="7962" max="7962" width="18.5703125" style="1" customWidth="1"/>
    <col min="7963" max="8181" width="9.140625" style="1"/>
    <col min="8182" max="8182" width="4.7109375" style="1" customWidth="1"/>
    <col min="8183" max="8189" width="0" style="1" hidden="1" customWidth="1"/>
    <col min="8190" max="8190" width="38.42578125" style="1" customWidth="1"/>
    <col min="8191" max="8192" width="0" style="1" hidden="1" customWidth="1"/>
    <col min="8193" max="8193" width="21.28515625" style="1" customWidth="1"/>
    <col min="8194" max="8198" width="0" style="1" hidden="1" customWidth="1"/>
    <col min="8199" max="8199" width="19.85546875" style="1" customWidth="1"/>
    <col min="8200" max="8200" width="18.140625" style="1" customWidth="1"/>
    <col min="8201" max="8201" width="18.5703125" style="1" customWidth="1"/>
    <col min="8202" max="8202" width="20.5703125" style="1" bestFit="1" customWidth="1"/>
    <col min="8203" max="8203" width="9.5703125" style="1" customWidth="1"/>
    <col min="8204" max="8206" width="0" style="1" hidden="1" customWidth="1"/>
    <col min="8207" max="8207" width="11.85546875" style="1" customWidth="1"/>
    <col min="8208" max="8212" width="0" style="1" hidden="1" customWidth="1"/>
    <col min="8213" max="8213" width="16.28515625" style="1" customWidth="1"/>
    <col min="8214" max="8214" width="15.85546875" style="1" customWidth="1"/>
    <col min="8215" max="8215" width="16.28515625" style="1" bestFit="1" customWidth="1"/>
    <col min="8216" max="8216" width="9.140625" style="1"/>
    <col min="8217" max="8217" width="18.5703125" style="1" bestFit="1" customWidth="1"/>
    <col min="8218" max="8218" width="18.5703125" style="1" customWidth="1"/>
    <col min="8219" max="8437" width="9.140625" style="1"/>
    <col min="8438" max="8438" width="4.7109375" style="1" customWidth="1"/>
    <col min="8439" max="8445" width="0" style="1" hidden="1" customWidth="1"/>
    <col min="8446" max="8446" width="38.42578125" style="1" customWidth="1"/>
    <col min="8447" max="8448" width="0" style="1" hidden="1" customWidth="1"/>
    <col min="8449" max="8449" width="21.28515625" style="1" customWidth="1"/>
    <col min="8450" max="8454" width="0" style="1" hidden="1" customWidth="1"/>
    <col min="8455" max="8455" width="19.85546875" style="1" customWidth="1"/>
    <col min="8456" max="8456" width="18.140625" style="1" customWidth="1"/>
    <col min="8457" max="8457" width="18.5703125" style="1" customWidth="1"/>
    <col min="8458" max="8458" width="20.5703125" style="1" bestFit="1" customWidth="1"/>
    <col min="8459" max="8459" width="9.5703125" style="1" customWidth="1"/>
    <col min="8460" max="8462" width="0" style="1" hidden="1" customWidth="1"/>
    <col min="8463" max="8463" width="11.85546875" style="1" customWidth="1"/>
    <col min="8464" max="8468" width="0" style="1" hidden="1" customWidth="1"/>
    <col min="8469" max="8469" width="16.28515625" style="1" customWidth="1"/>
    <col min="8470" max="8470" width="15.85546875" style="1" customWidth="1"/>
    <col min="8471" max="8471" width="16.28515625" style="1" bestFit="1" customWidth="1"/>
    <col min="8472" max="8472" width="9.140625" style="1"/>
    <col min="8473" max="8473" width="18.5703125" style="1" bestFit="1" customWidth="1"/>
    <col min="8474" max="8474" width="18.5703125" style="1" customWidth="1"/>
    <col min="8475" max="8693" width="9.140625" style="1"/>
    <col min="8694" max="8694" width="4.7109375" style="1" customWidth="1"/>
    <col min="8695" max="8701" width="0" style="1" hidden="1" customWidth="1"/>
    <col min="8702" max="8702" width="38.42578125" style="1" customWidth="1"/>
    <col min="8703" max="8704" width="0" style="1" hidden="1" customWidth="1"/>
    <col min="8705" max="8705" width="21.28515625" style="1" customWidth="1"/>
    <col min="8706" max="8710" width="0" style="1" hidden="1" customWidth="1"/>
    <col min="8711" max="8711" width="19.85546875" style="1" customWidth="1"/>
    <col min="8712" max="8712" width="18.140625" style="1" customWidth="1"/>
    <col min="8713" max="8713" width="18.5703125" style="1" customWidth="1"/>
    <col min="8714" max="8714" width="20.5703125" style="1" bestFit="1" customWidth="1"/>
    <col min="8715" max="8715" width="9.5703125" style="1" customWidth="1"/>
    <col min="8716" max="8718" width="0" style="1" hidden="1" customWidth="1"/>
    <col min="8719" max="8719" width="11.85546875" style="1" customWidth="1"/>
    <col min="8720" max="8724" width="0" style="1" hidden="1" customWidth="1"/>
    <col min="8725" max="8725" width="16.28515625" style="1" customWidth="1"/>
    <col min="8726" max="8726" width="15.85546875" style="1" customWidth="1"/>
    <col min="8727" max="8727" width="16.28515625" style="1" bestFit="1" customWidth="1"/>
    <col min="8728" max="8728" width="9.140625" style="1"/>
    <col min="8729" max="8729" width="18.5703125" style="1" bestFit="1" customWidth="1"/>
    <col min="8730" max="8730" width="18.5703125" style="1" customWidth="1"/>
    <col min="8731" max="8949" width="9.140625" style="1"/>
    <col min="8950" max="8950" width="4.7109375" style="1" customWidth="1"/>
    <col min="8951" max="8957" width="0" style="1" hidden="1" customWidth="1"/>
    <col min="8958" max="8958" width="38.42578125" style="1" customWidth="1"/>
    <col min="8959" max="8960" width="0" style="1" hidden="1" customWidth="1"/>
    <col min="8961" max="8961" width="21.28515625" style="1" customWidth="1"/>
    <col min="8962" max="8966" width="0" style="1" hidden="1" customWidth="1"/>
    <col min="8967" max="8967" width="19.85546875" style="1" customWidth="1"/>
    <col min="8968" max="8968" width="18.140625" style="1" customWidth="1"/>
    <col min="8969" max="8969" width="18.5703125" style="1" customWidth="1"/>
    <col min="8970" max="8970" width="20.5703125" style="1" bestFit="1" customWidth="1"/>
    <col min="8971" max="8971" width="9.5703125" style="1" customWidth="1"/>
    <col min="8972" max="8974" width="0" style="1" hidden="1" customWidth="1"/>
    <col min="8975" max="8975" width="11.85546875" style="1" customWidth="1"/>
    <col min="8976" max="8980" width="0" style="1" hidden="1" customWidth="1"/>
    <col min="8981" max="8981" width="16.28515625" style="1" customWidth="1"/>
    <col min="8982" max="8982" width="15.85546875" style="1" customWidth="1"/>
    <col min="8983" max="8983" width="16.28515625" style="1" bestFit="1" customWidth="1"/>
    <col min="8984" max="8984" width="9.140625" style="1"/>
    <col min="8985" max="8985" width="18.5703125" style="1" bestFit="1" customWidth="1"/>
    <col min="8986" max="8986" width="18.5703125" style="1" customWidth="1"/>
    <col min="8987" max="9205" width="9.140625" style="1"/>
    <col min="9206" max="9206" width="4.7109375" style="1" customWidth="1"/>
    <col min="9207" max="9213" width="0" style="1" hidden="1" customWidth="1"/>
    <col min="9214" max="9214" width="38.42578125" style="1" customWidth="1"/>
    <col min="9215" max="9216" width="0" style="1" hidden="1" customWidth="1"/>
    <col min="9217" max="9217" width="21.28515625" style="1" customWidth="1"/>
    <col min="9218" max="9222" width="0" style="1" hidden="1" customWidth="1"/>
    <col min="9223" max="9223" width="19.85546875" style="1" customWidth="1"/>
    <col min="9224" max="9224" width="18.140625" style="1" customWidth="1"/>
    <col min="9225" max="9225" width="18.5703125" style="1" customWidth="1"/>
    <col min="9226" max="9226" width="20.5703125" style="1" bestFit="1" customWidth="1"/>
    <col min="9227" max="9227" width="9.5703125" style="1" customWidth="1"/>
    <col min="9228" max="9230" width="0" style="1" hidden="1" customWidth="1"/>
    <col min="9231" max="9231" width="11.85546875" style="1" customWidth="1"/>
    <col min="9232" max="9236" width="0" style="1" hidden="1" customWidth="1"/>
    <col min="9237" max="9237" width="16.28515625" style="1" customWidth="1"/>
    <col min="9238" max="9238" width="15.85546875" style="1" customWidth="1"/>
    <col min="9239" max="9239" width="16.28515625" style="1" bestFit="1" customWidth="1"/>
    <col min="9240" max="9240" width="9.140625" style="1"/>
    <col min="9241" max="9241" width="18.5703125" style="1" bestFit="1" customWidth="1"/>
    <col min="9242" max="9242" width="18.5703125" style="1" customWidth="1"/>
    <col min="9243" max="9461" width="9.140625" style="1"/>
    <col min="9462" max="9462" width="4.7109375" style="1" customWidth="1"/>
    <col min="9463" max="9469" width="0" style="1" hidden="1" customWidth="1"/>
    <col min="9470" max="9470" width="38.42578125" style="1" customWidth="1"/>
    <col min="9471" max="9472" width="0" style="1" hidden="1" customWidth="1"/>
    <col min="9473" max="9473" width="21.28515625" style="1" customWidth="1"/>
    <col min="9474" max="9478" width="0" style="1" hidden="1" customWidth="1"/>
    <col min="9479" max="9479" width="19.85546875" style="1" customWidth="1"/>
    <col min="9480" max="9480" width="18.140625" style="1" customWidth="1"/>
    <col min="9481" max="9481" width="18.5703125" style="1" customWidth="1"/>
    <col min="9482" max="9482" width="20.5703125" style="1" bestFit="1" customWidth="1"/>
    <col min="9483" max="9483" width="9.5703125" style="1" customWidth="1"/>
    <col min="9484" max="9486" width="0" style="1" hidden="1" customWidth="1"/>
    <col min="9487" max="9487" width="11.85546875" style="1" customWidth="1"/>
    <col min="9488" max="9492" width="0" style="1" hidden="1" customWidth="1"/>
    <col min="9493" max="9493" width="16.28515625" style="1" customWidth="1"/>
    <col min="9494" max="9494" width="15.85546875" style="1" customWidth="1"/>
    <col min="9495" max="9495" width="16.28515625" style="1" bestFit="1" customWidth="1"/>
    <col min="9496" max="9496" width="9.140625" style="1"/>
    <col min="9497" max="9497" width="18.5703125" style="1" bestFit="1" customWidth="1"/>
    <col min="9498" max="9498" width="18.5703125" style="1" customWidth="1"/>
    <col min="9499" max="9717" width="9.140625" style="1"/>
    <col min="9718" max="9718" width="4.7109375" style="1" customWidth="1"/>
    <col min="9719" max="9725" width="0" style="1" hidden="1" customWidth="1"/>
    <col min="9726" max="9726" width="38.42578125" style="1" customWidth="1"/>
    <col min="9727" max="9728" width="0" style="1" hidden="1" customWidth="1"/>
    <col min="9729" max="9729" width="21.28515625" style="1" customWidth="1"/>
    <col min="9730" max="9734" width="0" style="1" hidden="1" customWidth="1"/>
    <col min="9735" max="9735" width="19.85546875" style="1" customWidth="1"/>
    <col min="9736" max="9736" width="18.140625" style="1" customWidth="1"/>
    <col min="9737" max="9737" width="18.5703125" style="1" customWidth="1"/>
    <col min="9738" max="9738" width="20.5703125" style="1" bestFit="1" customWidth="1"/>
    <col min="9739" max="9739" width="9.5703125" style="1" customWidth="1"/>
    <col min="9740" max="9742" width="0" style="1" hidden="1" customWidth="1"/>
    <col min="9743" max="9743" width="11.85546875" style="1" customWidth="1"/>
    <col min="9744" max="9748" width="0" style="1" hidden="1" customWidth="1"/>
    <col min="9749" max="9749" width="16.28515625" style="1" customWidth="1"/>
    <col min="9750" max="9750" width="15.85546875" style="1" customWidth="1"/>
    <col min="9751" max="9751" width="16.28515625" style="1" bestFit="1" customWidth="1"/>
    <col min="9752" max="9752" width="9.140625" style="1"/>
    <col min="9753" max="9753" width="18.5703125" style="1" bestFit="1" customWidth="1"/>
    <col min="9754" max="9754" width="18.5703125" style="1" customWidth="1"/>
    <col min="9755" max="9973" width="9.140625" style="1"/>
    <col min="9974" max="9974" width="4.7109375" style="1" customWidth="1"/>
    <col min="9975" max="9981" width="0" style="1" hidden="1" customWidth="1"/>
    <col min="9982" max="9982" width="38.42578125" style="1" customWidth="1"/>
    <col min="9983" max="9984" width="0" style="1" hidden="1" customWidth="1"/>
    <col min="9985" max="9985" width="21.28515625" style="1" customWidth="1"/>
    <col min="9986" max="9990" width="0" style="1" hidden="1" customWidth="1"/>
    <col min="9991" max="9991" width="19.85546875" style="1" customWidth="1"/>
    <col min="9992" max="9992" width="18.140625" style="1" customWidth="1"/>
    <col min="9993" max="9993" width="18.5703125" style="1" customWidth="1"/>
    <col min="9994" max="9994" width="20.5703125" style="1" bestFit="1" customWidth="1"/>
    <col min="9995" max="9995" width="9.5703125" style="1" customWidth="1"/>
    <col min="9996" max="9998" width="0" style="1" hidden="1" customWidth="1"/>
    <col min="9999" max="9999" width="11.85546875" style="1" customWidth="1"/>
    <col min="10000" max="10004" width="0" style="1" hidden="1" customWidth="1"/>
    <col min="10005" max="10005" width="16.28515625" style="1" customWidth="1"/>
    <col min="10006" max="10006" width="15.85546875" style="1" customWidth="1"/>
    <col min="10007" max="10007" width="16.28515625" style="1" bestFit="1" customWidth="1"/>
    <col min="10008" max="10008" width="9.140625" style="1"/>
    <col min="10009" max="10009" width="18.5703125" style="1" bestFit="1" customWidth="1"/>
    <col min="10010" max="10010" width="18.5703125" style="1" customWidth="1"/>
    <col min="10011" max="10229" width="9.140625" style="1"/>
    <col min="10230" max="10230" width="4.7109375" style="1" customWidth="1"/>
    <col min="10231" max="10237" width="0" style="1" hidden="1" customWidth="1"/>
    <col min="10238" max="10238" width="38.42578125" style="1" customWidth="1"/>
    <col min="10239" max="10240" width="0" style="1" hidden="1" customWidth="1"/>
    <col min="10241" max="10241" width="21.28515625" style="1" customWidth="1"/>
    <col min="10242" max="10246" width="0" style="1" hidden="1" customWidth="1"/>
    <col min="10247" max="10247" width="19.85546875" style="1" customWidth="1"/>
    <col min="10248" max="10248" width="18.140625" style="1" customWidth="1"/>
    <col min="10249" max="10249" width="18.5703125" style="1" customWidth="1"/>
    <col min="10250" max="10250" width="20.5703125" style="1" bestFit="1" customWidth="1"/>
    <col min="10251" max="10251" width="9.5703125" style="1" customWidth="1"/>
    <col min="10252" max="10254" width="0" style="1" hidden="1" customWidth="1"/>
    <col min="10255" max="10255" width="11.85546875" style="1" customWidth="1"/>
    <col min="10256" max="10260" width="0" style="1" hidden="1" customWidth="1"/>
    <col min="10261" max="10261" width="16.28515625" style="1" customWidth="1"/>
    <col min="10262" max="10262" width="15.85546875" style="1" customWidth="1"/>
    <col min="10263" max="10263" width="16.28515625" style="1" bestFit="1" customWidth="1"/>
    <col min="10264" max="10264" width="9.140625" style="1"/>
    <col min="10265" max="10265" width="18.5703125" style="1" bestFit="1" customWidth="1"/>
    <col min="10266" max="10266" width="18.5703125" style="1" customWidth="1"/>
    <col min="10267" max="10485" width="9.140625" style="1"/>
    <col min="10486" max="10486" width="4.7109375" style="1" customWidth="1"/>
    <col min="10487" max="10493" width="0" style="1" hidden="1" customWidth="1"/>
    <col min="10494" max="10494" width="38.42578125" style="1" customWidth="1"/>
    <col min="10495" max="10496" width="0" style="1" hidden="1" customWidth="1"/>
    <col min="10497" max="10497" width="21.28515625" style="1" customWidth="1"/>
    <col min="10498" max="10502" width="0" style="1" hidden="1" customWidth="1"/>
    <col min="10503" max="10503" width="19.85546875" style="1" customWidth="1"/>
    <col min="10504" max="10504" width="18.140625" style="1" customWidth="1"/>
    <col min="10505" max="10505" width="18.5703125" style="1" customWidth="1"/>
    <col min="10506" max="10506" width="20.5703125" style="1" bestFit="1" customWidth="1"/>
    <col min="10507" max="10507" width="9.5703125" style="1" customWidth="1"/>
    <col min="10508" max="10510" width="0" style="1" hidden="1" customWidth="1"/>
    <col min="10511" max="10511" width="11.85546875" style="1" customWidth="1"/>
    <col min="10512" max="10516" width="0" style="1" hidden="1" customWidth="1"/>
    <col min="10517" max="10517" width="16.28515625" style="1" customWidth="1"/>
    <col min="10518" max="10518" width="15.85546875" style="1" customWidth="1"/>
    <col min="10519" max="10519" width="16.28515625" style="1" bestFit="1" customWidth="1"/>
    <col min="10520" max="10520" width="9.140625" style="1"/>
    <col min="10521" max="10521" width="18.5703125" style="1" bestFit="1" customWidth="1"/>
    <col min="10522" max="10522" width="18.5703125" style="1" customWidth="1"/>
    <col min="10523" max="10741" width="9.140625" style="1"/>
    <col min="10742" max="10742" width="4.7109375" style="1" customWidth="1"/>
    <col min="10743" max="10749" width="0" style="1" hidden="1" customWidth="1"/>
    <col min="10750" max="10750" width="38.42578125" style="1" customWidth="1"/>
    <col min="10751" max="10752" width="0" style="1" hidden="1" customWidth="1"/>
    <col min="10753" max="10753" width="21.28515625" style="1" customWidth="1"/>
    <col min="10754" max="10758" width="0" style="1" hidden="1" customWidth="1"/>
    <col min="10759" max="10759" width="19.85546875" style="1" customWidth="1"/>
    <col min="10760" max="10760" width="18.140625" style="1" customWidth="1"/>
    <col min="10761" max="10761" width="18.5703125" style="1" customWidth="1"/>
    <col min="10762" max="10762" width="20.5703125" style="1" bestFit="1" customWidth="1"/>
    <col min="10763" max="10763" width="9.5703125" style="1" customWidth="1"/>
    <col min="10764" max="10766" width="0" style="1" hidden="1" customWidth="1"/>
    <col min="10767" max="10767" width="11.85546875" style="1" customWidth="1"/>
    <col min="10768" max="10772" width="0" style="1" hidden="1" customWidth="1"/>
    <col min="10773" max="10773" width="16.28515625" style="1" customWidth="1"/>
    <col min="10774" max="10774" width="15.85546875" style="1" customWidth="1"/>
    <col min="10775" max="10775" width="16.28515625" style="1" bestFit="1" customWidth="1"/>
    <col min="10776" max="10776" width="9.140625" style="1"/>
    <col min="10777" max="10777" width="18.5703125" style="1" bestFit="1" customWidth="1"/>
    <col min="10778" max="10778" width="18.5703125" style="1" customWidth="1"/>
    <col min="10779" max="10997" width="9.140625" style="1"/>
    <col min="10998" max="10998" width="4.7109375" style="1" customWidth="1"/>
    <col min="10999" max="11005" width="0" style="1" hidden="1" customWidth="1"/>
    <col min="11006" max="11006" width="38.42578125" style="1" customWidth="1"/>
    <col min="11007" max="11008" width="0" style="1" hidden="1" customWidth="1"/>
    <col min="11009" max="11009" width="21.28515625" style="1" customWidth="1"/>
    <col min="11010" max="11014" width="0" style="1" hidden="1" customWidth="1"/>
    <col min="11015" max="11015" width="19.85546875" style="1" customWidth="1"/>
    <col min="11016" max="11016" width="18.140625" style="1" customWidth="1"/>
    <col min="11017" max="11017" width="18.5703125" style="1" customWidth="1"/>
    <col min="11018" max="11018" width="20.5703125" style="1" bestFit="1" customWidth="1"/>
    <col min="11019" max="11019" width="9.5703125" style="1" customWidth="1"/>
    <col min="11020" max="11022" width="0" style="1" hidden="1" customWidth="1"/>
    <col min="11023" max="11023" width="11.85546875" style="1" customWidth="1"/>
    <col min="11024" max="11028" width="0" style="1" hidden="1" customWidth="1"/>
    <col min="11029" max="11029" width="16.28515625" style="1" customWidth="1"/>
    <col min="11030" max="11030" width="15.85546875" style="1" customWidth="1"/>
    <col min="11031" max="11031" width="16.28515625" style="1" bestFit="1" customWidth="1"/>
    <col min="11032" max="11032" width="9.140625" style="1"/>
    <col min="11033" max="11033" width="18.5703125" style="1" bestFit="1" customWidth="1"/>
    <col min="11034" max="11034" width="18.5703125" style="1" customWidth="1"/>
    <col min="11035" max="11253" width="9.140625" style="1"/>
    <col min="11254" max="11254" width="4.7109375" style="1" customWidth="1"/>
    <col min="11255" max="11261" width="0" style="1" hidden="1" customWidth="1"/>
    <col min="11262" max="11262" width="38.42578125" style="1" customWidth="1"/>
    <col min="11263" max="11264" width="0" style="1" hidden="1" customWidth="1"/>
    <col min="11265" max="11265" width="21.28515625" style="1" customWidth="1"/>
    <col min="11266" max="11270" width="0" style="1" hidden="1" customWidth="1"/>
    <col min="11271" max="11271" width="19.85546875" style="1" customWidth="1"/>
    <col min="11272" max="11272" width="18.140625" style="1" customWidth="1"/>
    <col min="11273" max="11273" width="18.5703125" style="1" customWidth="1"/>
    <col min="11274" max="11274" width="20.5703125" style="1" bestFit="1" customWidth="1"/>
    <col min="11275" max="11275" width="9.5703125" style="1" customWidth="1"/>
    <col min="11276" max="11278" width="0" style="1" hidden="1" customWidth="1"/>
    <col min="11279" max="11279" width="11.85546875" style="1" customWidth="1"/>
    <col min="11280" max="11284" width="0" style="1" hidden="1" customWidth="1"/>
    <col min="11285" max="11285" width="16.28515625" style="1" customWidth="1"/>
    <col min="11286" max="11286" width="15.85546875" style="1" customWidth="1"/>
    <col min="11287" max="11287" width="16.28515625" style="1" bestFit="1" customWidth="1"/>
    <col min="11288" max="11288" width="9.140625" style="1"/>
    <col min="11289" max="11289" width="18.5703125" style="1" bestFit="1" customWidth="1"/>
    <col min="11290" max="11290" width="18.5703125" style="1" customWidth="1"/>
    <col min="11291" max="11509" width="9.140625" style="1"/>
    <col min="11510" max="11510" width="4.7109375" style="1" customWidth="1"/>
    <col min="11511" max="11517" width="0" style="1" hidden="1" customWidth="1"/>
    <col min="11518" max="11518" width="38.42578125" style="1" customWidth="1"/>
    <col min="11519" max="11520" width="0" style="1" hidden="1" customWidth="1"/>
    <col min="11521" max="11521" width="21.28515625" style="1" customWidth="1"/>
    <col min="11522" max="11526" width="0" style="1" hidden="1" customWidth="1"/>
    <col min="11527" max="11527" width="19.85546875" style="1" customWidth="1"/>
    <col min="11528" max="11528" width="18.140625" style="1" customWidth="1"/>
    <col min="11529" max="11529" width="18.5703125" style="1" customWidth="1"/>
    <col min="11530" max="11530" width="20.5703125" style="1" bestFit="1" customWidth="1"/>
    <col min="11531" max="11531" width="9.5703125" style="1" customWidth="1"/>
    <col min="11532" max="11534" width="0" style="1" hidden="1" customWidth="1"/>
    <col min="11535" max="11535" width="11.85546875" style="1" customWidth="1"/>
    <col min="11536" max="11540" width="0" style="1" hidden="1" customWidth="1"/>
    <col min="11541" max="11541" width="16.28515625" style="1" customWidth="1"/>
    <col min="11542" max="11542" width="15.85546875" style="1" customWidth="1"/>
    <col min="11543" max="11543" width="16.28515625" style="1" bestFit="1" customWidth="1"/>
    <col min="11544" max="11544" width="9.140625" style="1"/>
    <col min="11545" max="11545" width="18.5703125" style="1" bestFit="1" customWidth="1"/>
    <col min="11546" max="11546" width="18.5703125" style="1" customWidth="1"/>
    <col min="11547" max="11765" width="9.140625" style="1"/>
    <col min="11766" max="11766" width="4.7109375" style="1" customWidth="1"/>
    <col min="11767" max="11773" width="0" style="1" hidden="1" customWidth="1"/>
    <col min="11774" max="11774" width="38.42578125" style="1" customWidth="1"/>
    <col min="11775" max="11776" width="0" style="1" hidden="1" customWidth="1"/>
    <col min="11777" max="11777" width="21.28515625" style="1" customWidth="1"/>
    <col min="11778" max="11782" width="0" style="1" hidden="1" customWidth="1"/>
    <col min="11783" max="11783" width="19.85546875" style="1" customWidth="1"/>
    <col min="11784" max="11784" width="18.140625" style="1" customWidth="1"/>
    <col min="11785" max="11785" width="18.5703125" style="1" customWidth="1"/>
    <col min="11786" max="11786" width="20.5703125" style="1" bestFit="1" customWidth="1"/>
    <col min="11787" max="11787" width="9.5703125" style="1" customWidth="1"/>
    <col min="11788" max="11790" width="0" style="1" hidden="1" customWidth="1"/>
    <col min="11791" max="11791" width="11.85546875" style="1" customWidth="1"/>
    <col min="11792" max="11796" width="0" style="1" hidden="1" customWidth="1"/>
    <col min="11797" max="11797" width="16.28515625" style="1" customWidth="1"/>
    <col min="11798" max="11798" width="15.85546875" style="1" customWidth="1"/>
    <col min="11799" max="11799" width="16.28515625" style="1" bestFit="1" customWidth="1"/>
    <col min="11800" max="11800" width="9.140625" style="1"/>
    <col min="11801" max="11801" width="18.5703125" style="1" bestFit="1" customWidth="1"/>
    <col min="11802" max="11802" width="18.5703125" style="1" customWidth="1"/>
    <col min="11803" max="12021" width="9.140625" style="1"/>
    <col min="12022" max="12022" width="4.7109375" style="1" customWidth="1"/>
    <col min="12023" max="12029" width="0" style="1" hidden="1" customWidth="1"/>
    <col min="12030" max="12030" width="38.42578125" style="1" customWidth="1"/>
    <col min="12031" max="12032" width="0" style="1" hidden="1" customWidth="1"/>
    <col min="12033" max="12033" width="21.28515625" style="1" customWidth="1"/>
    <col min="12034" max="12038" width="0" style="1" hidden="1" customWidth="1"/>
    <col min="12039" max="12039" width="19.85546875" style="1" customWidth="1"/>
    <col min="12040" max="12040" width="18.140625" style="1" customWidth="1"/>
    <col min="12041" max="12041" width="18.5703125" style="1" customWidth="1"/>
    <col min="12042" max="12042" width="20.5703125" style="1" bestFit="1" customWidth="1"/>
    <col min="12043" max="12043" width="9.5703125" style="1" customWidth="1"/>
    <col min="12044" max="12046" width="0" style="1" hidden="1" customWidth="1"/>
    <col min="12047" max="12047" width="11.85546875" style="1" customWidth="1"/>
    <col min="12048" max="12052" width="0" style="1" hidden="1" customWidth="1"/>
    <col min="12053" max="12053" width="16.28515625" style="1" customWidth="1"/>
    <col min="12054" max="12054" width="15.85546875" style="1" customWidth="1"/>
    <col min="12055" max="12055" width="16.28515625" style="1" bestFit="1" customWidth="1"/>
    <col min="12056" max="12056" width="9.140625" style="1"/>
    <col min="12057" max="12057" width="18.5703125" style="1" bestFit="1" customWidth="1"/>
    <col min="12058" max="12058" width="18.5703125" style="1" customWidth="1"/>
    <col min="12059" max="12277" width="9.140625" style="1"/>
    <col min="12278" max="12278" width="4.7109375" style="1" customWidth="1"/>
    <col min="12279" max="12285" width="0" style="1" hidden="1" customWidth="1"/>
    <col min="12286" max="12286" width="38.42578125" style="1" customWidth="1"/>
    <col min="12287" max="12288" width="0" style="1" hidden="1" customWidth="1"/>
    <col min="12289" max="12289" width="21.28515625" style="1" customWidth="1"/>
    <col min="12290" max="12294" width="0" style="1" hidden="1" customWidth="1"/>
    <col min="12295" max="12295" width="19.85546875" style="1" customWidth="1"/>
    <col min="12296" max="12296" width="18.140625" style="1" customWidth="1"/>
    <col min="12297" max="12297" width="18.5703125" style="1" customWidth="1"/>
    <col min="12298" max="12298" width="20.5703125" style="1" bestFit="1" customWidth="1"/>
    <col min="12299" max="12299" width="9.5703125" style="1" customWidth="1"/>
    <col min="12300" max="12302" width="0" style="1" hidden="1" customWidth="1"/>
    <col min="12303" max="12303" width="11.85546875" style="1" customWidth="1"/>
    <col min="12304" max="12308" width="0" style="1" hidden="1" customWidth="1"/>
    <col min="12309" max="12309" width="16.28515625" style="1" customWidth="1"/>
    <col min="12310" max="12310" width="15.85546875" style="1" customWidth="1"/>
    <col min="12311" max="12311" width="16.28515625" style="1" bestFit="1" customWidth="1"/>
    <col min="12312" max="12312" width="9.140625" style="1"/>
    <col min="12313" max="12313" width="18.5703125" style="1" bestFit="1" customWidth="1"/>
    <col min="12314" max="12314" width="18.5703125" style="1" customWidth="1"/>
    <col min="12315" max="12533" width="9.140625" style="1"/>
    <col min="12534" max="12534" width="4.7109375" style="1" customWidth="1"/>
    <col min="12535" max="12541" width="0" style="1" hidden="1" customWidth="1"/>
    <col min="12542" max="12542" width="38.42578125" style="1" customWidth="1"/>
    <col min="12543" max="12544" width="0" style="1" hidden="1" customWidth="1"/>
    <col min="12545" max="12545" width="21.28515625" style="1" customWidth="1"/>
    <col min="12546" max="12550" width="0" style="1" hidden="1" customWidth="1"/>
    <col min="12551" max="12551" width="19.85546875" style="1" customWidth="1"/>
    <col min="12552" max="12552" width="18.140625" style="1" customWidth="1"/>
    <col min="12553" max="12553" width="18.5703125" style="1" customWidth="1"/>
    <col min="12554" max="12554" width="20.5703125" style="1" bestFit="1" customWidth="1"/>
    <col min="12555" max="12555" width="9.5703125" style="1" customWidth="1"/>
    <col min="12556" max="12558" width="0" style="1" hidden="1" customWidth="1"/>
    <col min="12559" max="12559" width="11.85546875" style="1" customWidth="1"/>
    <col min="12560" max="12564" width="0" style="1" hidden="1" customWidth="1"/>
    <col min="12565" max="12565" width="16.28515625" style="1" customWidth="1"/>
    <col min="12566" max="12566" width="15.85546875" style="1" customWidth="1"/>
    <col min="12567" max="12567" width="16.28515625" style="1" bestFit="1" customWidth="1"/>
    <col min="12568" max="12568" width="9.140625" style="1"/>
    <col min="12569" max="12569" width="18.5703125" style="1" bestFit="1" customWidth="1"/>
    <col min="12570" max="12570" width="18.5703125" style="1" customWidth="1"/>
    <col min="12571" max="12789" width="9.140625" style="1"/>
    <col min="12790" max="12790" width="4.7109375" style="1" customWidth="1"/>
    <col min="12791" max="12797" width="0" style="1" hidden="1" customWidth="1"/>
    <col min="12798" max="12798" width="38.42578125" style="1" customWidth="1"/>
    <col min="12799" max="12800" width="0" style="1" hidden="1" customWidth="1"/>
    <col min="12801" max="12801" width="21.28515625" style="1" customWidth="1"/>
    <col min="12802" max="12806" width="0" style="1" hidden="1" customWidth="1"/>
    <col min="12807" max="12807" width="19.85546875" style="1" customWidth="1"/>
    <col min="12808" max="12808" width="18.140625" style="1" customWidth="1"/>
    <col min="12809" max="12809" width="18.5703125" style="1" customWidth="1"/>
    <col min="12810" max="12810" width="20.5703125" style="1" bestFit="1" customWidth="1"/>
    <col min="12811" max="12811" width="9.5703125" style="1" customWidth="1"/>
    <col min="12812" max="12814" width="0" style="1" hidden="1" customWidth="1"/>
    <col min="12815" max="12815" width="11.85546875" style="1" customWidth="1"/>
    <col min="12816" max="12820" width="0" style="1" hidden="1" customWidth="1"/>
    <col min="12821" max="12821" width="16.28515625" style="1" customWidth="1"/>
    <col min="12822" max="12822" width="15.85546875" style="1" customWidth="1"/>
    <col min="12823" max="12823" width="16.28515625" style="1" bestFit="1" customWidth="1"/>
    <col min="12824" max="12824" width="9.140625" style="1"/>
    <col min="12825" max="12825" width="18.5703125" style="1" bestFit="1" customWidth="1"/>
    <col min="12826" max="12826" width="18.5703125" style="1" customWidth="1"/>
    <col min="12827" max="13045" width="9.140625" style="1"/>
    <col min="13046" max="13046" width="4.7109375" style="1" customWidth="1"/>
    <col min="13047" max="13053" width="0" style="1" hidden="1" customWidth="1"/>
    <col min="13054" max="13054" width="38.42578125" style="1" customWidth="1"/>
    <col min="13055" max="13056" width="0" style="1" hidden="1" customWidth="1"/>
    <col min="13057" max="13057" width="21.28515625" style="1" customWidth="1"/>
    <col min="13058" max="13062" width="0" style="1" hidden="1" customWidth="1"/>
    <col min="13063" max="13063" width="19.85546875" style="1" customWidth="1"/>
    <col min="13064" max="13064" width="18.140625" style="1" customWidth="1"/>
    <col min="13065" max="13065" width="18.5703125" style="1" customWidth="1"/>
    <col min="13066" max="13066" width="20.5703125" style="1" bestFit="1" customWidth="1"/>
    <col min="13067" max="13067" width="9.5703125" style="1" customWidth="1"/>
    <col min="13068" max="13070" width="0" style="1" hidden="1" customWidth="1"/>
    <col min="13071" max="13071" width="11.85546875" style="1" customWidth="1"/>
    <col min="13072" max="13076" width="0" style="1" hidden="1" customWidth="1"/>
    <col min="13077" max="13077" width="16.28515625" style="1" customWidth="1"/>
    <col min="13078" max="13078" width="15.85546875" style="1" customWidth="1"/>
    <col min="13079" max="13079" width="16.28515625" style="1" bestFit="1" customWidth="1"/>
    <col min="13080" max="13080" width="9.140625" style="1"/>
    <col min="13081" max="13081" width="18.5703125" style="1" bestFit="1" customWidth="1"/>
    <col min="13082" max="13082" width="18.5703125" style="1" customWidth="1"/>
    <col min="13083" max="13301" width="9.140625" style="1"/>
    <col min="13302" max="13302" width="4.7109375" style="1" customWidth="1"/>
    <col min="13303" max="13309" width="0" style="1" hidden="1" customWidth="1"/>
    <col min="13310" max="13310" width="38.42578125" style="1" customWidth="1"/>
    <col min="13311" max="13312" width="0" style="1" hidden="1" customWidth="1"/>
    <col min="13313" max="13313" width="21.28515625" style="1" customWidth="1"/>
    <col min="13314" max="13318" width="0" style="1" hidden="1" customWidth="1"/>
    <col min="13319" max="13319" width="19.85546875" style="1" customWidth="1"/>
    <col min="13320" max="13320" width="18.140625" style="1" customWidth="1"/>
    <col min="13321" max="13321" width="18.5703125" style="1" customWidth="1"/>
    <col min="13322" max="13322" width="20.5703125" style="1" bestFit="1" customWidth="1"/>
    <col min="13323" max="13323" width="9.5703125" style="1" customWidth="1"/>
    <col min="13324" max="13326" width="0" style="1" hidden="1" customWidth="1"/>
    <col min="13327" max="13327" width="11.85546875" style="1" customWidth="1"/>
    <col min="13328" max="13332" width="0" style="1" hidden="1" customWidth="1"/>
    <col min="13333" max="13333" width="16.28515625" style="1" customWidth="1"/>
    <col min="13334" max="13334" width="15.85546875" style="1" customWidth="1"/>
    <col min="13335" max="13335" width="16.28515625" style="1" bestFit="1" customWidth="1"/>
    <col min="13336" max="13336" width="9.140625" style="1"/>
    <col min="13337" max="13337" width="18.5703125" style="1" bestFit="1" customWidth="1"/>
    <col min="13338" max="13338" width="18.5703125" style="1" customWidth="1"/>
    <col min="13339" max="13557" width="9.140625" style="1"/>
    <col min="13558" max="13558" width="4.7109375" style="1" customWidth="1"/>
    <col min="13559" max="13565" width="0" style="1" hidden="1" customWidth="1"/>
    <col min="13566" max="13566" width="38.42578125" style="1" customWidth="1"/>
    <col min="13567" max="13568" width="0" style="1" hidden="1" customWidth="1"/>
    <col min="13569" max="13569" width="21.28515625" style="1" customWidth="1"/>
    <col min="13570" max="13574" width="0" style="1" hidden="1" customWidth="1"/>
    <col min="13575" max="13575" width="19.85546875" style="1" customWidth="1"/>
    <col min="13576" max="13576" width="18.140625" style="1" customWidth="1"/>
    <col min="13577" max="13577" width="18.5703125" style="1" customWidth="1"/>
    <col min="13578" max="13578" width="20.5703125" style="1" bestFit="1" customWidth="1"/>
    <col min="13579" max="13579" width="9.5703125" style="1" customWidth="1"/>
    <col min="13580" max="13582" width="0" style="1" hidden="1" customWidth="1"/>
    <col min="13583" max="13583" width="11.85546875" style="1" customWidth="1"/>
    <col min="13584" max="13588" width="0" style="1" hidden="1" customWidth="1"/>
    <col min="13589" max="13589" width="16.28515625" style="1" customWidth="1"/>
    <col min="13590" max="13590" width="15.85546875" style="1" customWidth="1"/>
    <col min="13591" max="13591" width="16.28515625" style="1" bestFit="1" customWidth="1"/>
    <col min="13592" max="13592" width="9.140625" style="1"/>
    <col min="13593" max="13593" width="18.5703125" style="1" bestFit="1" customWidth="1"/>
    <col min="13594" max="13594" width="18.5703125" style="1" customWidth="1"/>
    <col min="13595" max="13813" width="9.140625" style="1"/>
    <col min="13814" max="13814" width="4.7109375" style="1" customWidth="1"/>
    <col min="13815" max="13821" width="0" style="1" hidden="1" customWidth="1"/>
    <col min="13822" max="13822" width="38.42578125" style="1" customWidth="1"/>
    <col min="13823" max="13824" width="0" style="1" hidden="1" customWidth="1"/>
    <col min="13825" max="13825" width="21.28515625" style="1" customWidth="1"/>
    <col min="13826" max="13830" width="0" style="1" hidden="1" customWidth="1"/>
    <col min="13831" max="13831" width="19.85546875" style="1" customWidth="1"/>
    <col min="13832" max="13832" width="18.140625" style="1" customWidth="1"/>
    <col min="13833" max="13833" width="18.5703125" style="1" customWidth="1"/>
    <col min="13834" max="13834" width="20.5703125" style="1" bestFit="1" customWidth="1"/>
    <col min="13835" max="13835" width="9.5703125" style="1" customWidth="1"/>
    <col min="13836" max="13838" width="0" style="1" hidden="1" customWidth="1"/>
    <col min="13839" max="13839" width="11.85546875" style="1" customWidth="1"/>
    <col min="13840" max="13844" width="0" style="1" hidden="1" customWidth="1"/>
    <col min="13845" max="13845" width="16.28515625" style="1" customWidth="1"/>
    <col min="13846" max="13846" width="15.85546875" style="1" customWidth="1"/>
    <col min="13847" max="13847" width="16.28515625" style="1" bestFit="1" customWidth="1"/>
    <col min="13848" max="13848" width="9.140625" style="1"/>
    <col min="13849" max="13849" width="18.5703125" style="1" bestFit="1" customWidth="1"/>
    <col min="13850" max="13850" width="18.5703125" style="1" customWidth="1"/>
    <col min="13851" max="14069" width="9.140625" style="1"/>
    <col min="14070" max="14070" width="4.7109375" style="1" customWidth="1"/>
    <col min="14071" max="14077" width="0" style="1" hidden="1" customWidth="1"/>
    <col min="14078" max="14078" width="38.42578125" style="1" customWidth="1"/>
    <col min="14079" max="14080" width="0" style="1" hidden="1" customWidth="1"/>
    <col min="14081" max="14081" width="21.28515625" style="1" customWidth="1"/>
    <col min="14082" max="14086" width="0" style="1" hidden="1" customWidth="1"/>
    <col min="14087" max="14087" width="19.85546875" style="1" customWidth="1"/>
    <col min="14088" max="14088" width="18.140625" style="1" customWidth="1"/>
    <col min="14089" max="14089" width="18.5703125" style="1" customWidth="1"/>
    <col min="14090" max="14090" width="20.5703125" style="1" bestFit="1" customWidth="1"/>
    <col min="14091" max="14091" width="9.5703125" style="1" customWidth="1"/>
    <col min="14092" max="14094" width="0" style="1" hidden="1" customWidth="1"/>
    <col min="14095" max="14095" width="11.85546875" style="1" customWidth="1"/>
    <col min="14096" max="14100" width="0" style="1" hidden="1" customWidth="1"/>
    <col min="14101" max="14101" width="16.28515625" style="1" customWidth="1"/>
    <col min="14102" max="14102" width="15.85546875" style="1" customWidth="1"/>
    <col min="14103" max="14103" width="16.28515625" style="1" bestFit="1" customWidth="1"/>
    <col min="14104" max="14104" width="9.140625" style="1"/>
    <col min="14105" max="14105" width="18.5703125" style="1" bestFit="1" customWidth="1"/>
    <col min="14106" max="14106" width="18.5703125" style="1" customWidth="1"/>
    <col min="14107" max="14325" width="9.140625" style="1"/>
    <col min="14326" max="14326" width="4.7109375" style="1" customWidth="1"/>
    <col min="14327" max="14333" width="0" style="1" hidden="1" customWidth="1"/>
    <col min="14334" max="14334" width="38.42578125" style="1" customWidth="1"/>
    <col min="14335" max="14336" width="0" style="1" hidden="1" customWidth="1"/>
    <col min="14337" max="14337" width="21.28515625" style="1" customWidth="1"/>
    <col min="14338" max="14342" width="0" style="1" hidden="1" customWidth="1"/>
    <col min="14343" max="14343" width="19.85546875" style="1" customWidth="1"/>
    <col min="14344" max="14344" width="18.140625" style="1" customWidth="1"/>
    <col min="14345" max="14345" width="18.5703125" style="1" customWidth="1"/>
    <col min="14346" max="14346" width="20.5703125" style="1" bestFit="1" customWidth="1"/>
    <col min="14347" max="14347" width="9.5703125" style="1" customWidth="1"/>
    <col min="14348" max="14350" width="0" style="1" hidden="1" customWidth="1"/>
    <col min="14351" max="14351" width="11.85546875" style="1" customWidth="1"/>
    <col min="14352" max="14356" width="0" style="1" hidden="1" customWidth="1"/>
    <col min="14357" max="14357" width="16.28515625" style="1" customWidth="1"/>
    <col min="14358" max="14358" width="15.85546875" style="1" customWidth="1"/>
    <col min="14359" max="14359" width="16.28515625" style="1" bestFit="1" customWidth="1"/>
    <col min="14360" max="14360" width="9.140625" style="1"/>
    <col min="14361" max="14361" width="18.5703125" style="1" bestFit="1" customWidth="1"/>
    <col min="14362" max="14362" width="18.5703125" style="1" customWidth="1"/>
    <col min="14363" max="14581" width="9.140625" style="1"/>
    <col min="14582" max="14582" width="4.7109375" style="1" customWidth="1"/>
    <col min="14583" max="14589" width="0" style="1" hidden="1" customWidth="1"/>
    <col min="14590" max="14590" width="38.42578125" style="1" customWidth="1"/>
    <col min="14591" max="14592" width="0" style="1" hidden="1" customWidth="1"/>
    <col min="14593" max="14593" width="21.28515625" style="1" customWidth="1"/>
    <col min="14594" max="14598" width="0" style="1" hidden="1" customWidth="1"/>
    <col min="14599" max="14599" width="19.85546875" style="1" customWidth="1"/>
    <col min="14600" max="14600" width="18.140625" style="1" customWidth="1"/>
    <col min="14601" max="14601" width="18.5703125" style="1" customWidth="1"/>
    <col min="14602" max="14602" width="20.5703125" style="1" bestFit="1" customWidth="1"/>
    <col min="14603" max="14603" width="9.5703125" style="1" customWidth="1"/>
    <col min="14604" max="14606" width="0" style="1" hidden="1" customWidth="1"/>
    <col min="14607" max="14607" width="11.85546875" style="1" customWidth="1"/>
    <col min="14608" max="14612" width="0" style="1" hidden="1" customWidth="1"/>
    <col min="14613" max="14613" width="16.28515625" style="1" customWidth="1"/>
    <col min="14614" max="14614" width="15.85546875" style="1" customWidth="1"/>
    <col min="14615" max="14615" width="16.28515625" style="1" bestFit="1" customWidth="1"/>
    <col min="14616" max="14616" width="9.140625" style="1"/>
    <col min="14617" max="14617" width="18.5703125" style="1" bestFit="1" customWidth="1"/>
    <col min="14618" max="14618" width="18.5703125" style="1" customWidth="1"/>
    <col min="14619" max="14837" width="9.140625" style="1"/>
    <col min="14838" max="14838" width="4.7109375" style="1" customWidth="1"/>
    <col min="14839" max="14845" width="0" style="1" hidden="1" customWidth="1"/>
    <col min="14846" max="14846" width="38.42578125" style="1" customWidth="1"/>
    <col min="14847" max="14848" width="0" style="1" hidden="1" customWidth="1"/>
    <col min="14849" max="14849" width="21.28515625" style="1" customWidth="1"/>
    <col min="14850" max="14854" width="0" style="1" hidden="1" customWidth="1"/>
    <col min="14855" max="14855" width="19.85546875" style="1" customWidth="1"/>
    <col min="14856" max="14856" width="18.140625" style="1" customWidth="1"/>
    <col min="14857" max="14857" width="18.5703125" style="1" customWidth="1"/>
    <col min="14858" max="14858" width="20.5703125" style="1" bestFit="1" customWidth="1"/>
    <col min="14859" max="14859" width="9.5703125" style="1" customWidth="1"/>
    <col min="14860" max="14862" width="0" style="1" hidden="1" customWidth="1"/>
    <col min="14863" max="14863" width="11.85546875" style="1" customWidth="1"/>
    <col min="14864" max="14868" width="0" style="1" hidden="1" customWidth="1"/>
    <col min="14869" max="14869" width="16.28515625" style="1" customWidth="1"/>
    <col min="14870" max="14870" width="15.85546875" style="1" customWidth="1"/>
    <col min="14871" max="14871" width="16.28515625" style="1" bestFit="1" customWidth="1"/>
    <col min="14872" max="14872" width="9.140625" style="1"/>
    <col min="14873" max="14873" width="18.5703125" style="1" bestFit="1" customWidth="1"/>
    <col min="14874" max="14874" width="18.5703125" style="1" customWidth="1"/>
    <col min="14875" max="15093" width="9.140625" style="1"/>
    <col min="15094" max="15094" width="4.7109375" style="1" customWidth="1"/>
    <col min="15095" max="15101" width="0" style="1" hidden="1" customWidth="1"/>
    <col min="15102" max="15102" width="38.42578125" style="1" customWidth="1"/>
    <col min="15103" max="15104" width="0" style="1" hidden="1" customWidth="1"/>
    <col min="15105" max="15105" width="21.28515625" style="1" customWidth="1"/>
    <col min="15106" max="15110" width="0" style="1" hidden="1" customWidth="1"/>
    <col min="15111" max="15111" width="19.85546875" style="1" customWidth="1"/>
    <col min="15112" max="15112" width="18.140625" style="1" customWidth="1"/>
    <col min="15113" max="15113" width="18.5703125" style="1" customWidth="1"/>
    <col min="15114" max="15114" width="20.5703125" style="1" bestFit="1" customWidth="1"/>
    <col min="15115" max="15115" width="9.5703125" style="1" customWidth="1"/>
    <col min="15116" max="15118" width="0" style="1" hidden="1" customWidth="1"/>
    <col min="15119" max="15119" width="11.85546875" style="1" customWidth="1"/>
    <col min="15120" max="15124" width="0" style="1" hidden="1" customWidth="1"/>
    <col min="15125" max="15125" width="16.28515625" style="1" customWidth="1"/>
    <col min="15126" max="15126" width="15.85546875" style="1" customWidth="1"/>
    <col min="15127" max="15127" width="16.28515625" style="1" bestFit="1" customWidth="1"/>
    <col min="15128" max="15128" width="9.140625" style="1"/>
    <col min="15129" max="15129" width="18.5703125" style="1" bestFit="1" customWidth="1"/>
    <col min="15130" max="15130" width="18.5703125" style="1" customWidth="1"/>
    <col min="15131" max="15349" width="9.140625" style="1"/>
    <col min="15350" max="15350" width="4.7109375" style="1" customWidth="1"/>
    <col min="15351" max="15357" width="0" style="1" hidden="1" customWidth="1"/>
    <col min="15358" max="15358" width="38.42578125" style="1" customWidth="1"/>
    <col min="15359" max="15360" width="0" style="1" hidden="1" customWidth="1"/>
    <col min="15361" max="15361" width="21.28515625" style="1" customWidth="1"/>
    <col min="15362" max="15366" width="0" style="1" hidden="1" customWidth="1"/>
    <col min="15367" max="15367" width="19.85546875" style="1" customWidth="1"/>
    <col min="15368" max="15368" width="18.140625" style="1" customWidth="1"/>
    <col min="15369" max="15369" width="18.5703125" style="1" customWidth="1"/>
    <col min="15370" max="15370" width="20.5703125" style="1" bestFit="1" customWidth="1"/>
    <col min="15371" max="15371" width="9.5703125" style="1" customWidth="1"/>
    <col min="15372" max="15374" width="0" style="1" hidden="1" customWidth="1"/>
    <col min="15375" max="15375" width="11.85546875" style="1" customWidth="1"/>
    <col min="15376" max="15380" width="0" style="1" hidden="1" customWidth="1"/>
    <col min="15381" max="15381" width="16.28515625" style="1" customWidth="1"/>
    <col min="15382" max="15382" width="15.85546875" style="1" customWidth="1"/>
    <col min="15383" max="15383" width="16.28515625" style="1" bestFit="1" customWidth="1"/>
    <col min="15384" max="15384" width="9.140625" style="1"/>
    <col min="15385" max="15385" width="18.5703125" style="1" bestFit="1" customWidth="1"/>
    <col min="15386" max="15386" width="18.5703125" style="1" customWidth="1"/>
    <col min="15387" max="15605" width="9.140625" style="1"/>
    <col min="15606" max="15606" width="4.7109375" style="1" customWidth="1"/>
    <col min="15607" max="15613" width="0" style="1" hidden="1" customWidth="1"/>
    <col min="15614" max="15614" width="38.42578125" style="1" customWidth="1"/>
    <col min="15615" max="15616" width="0" style="1" hidden="1" customWidth="1"/>
    <col min="15617" max="15617" width="21.28515625" style="1" customWidth="1"/>
    <col min="15618" max="15622" width="0" style="1" hidden="1" customWidth="1"/>
    <col min="15623" max="15623" width="19.85546875" style="1" customWidth="1"/>
    <col min="15624" max="15624" width="18.140625" style="1" customWidth="1"/>
    <col min="15625" max="15625" width="18.5703125" style="1" customWidth="1"/>
    <col min="15626" max="15626" width="20.5703125" style="1" bestFit="1" customWidth="1"/>
    <col min="15627" max="15627" width="9.5703125" style="1" customWidth="1"/>
    <col min="15628" max="15630" width="0" style="1" hidden="1" customWidth="1"/>
    <col min="15631" max="15631" width="11.85546875" style="1" customWidth="1"/>
    <col min="15632" max="15636" width="0" style="1" hidden="1" customWidth="1"/>
    <col min="15637" max="15637" width="16.28515625" style="1" customWidth="1"/>
    <col min="15638" max="15638" width="15.85546875" style="1" customWidth="1"/>
    <col min="15639" max="15639" width="16.28515625" style="1" bestFit="1" customWidth="1"/>
    <col min="15640" max="15640" width="9.140625" style="1"/>
    <col min="15641" max="15641" width="18.5703125" style="1" bestFit="1" customWidth="1"/>
    <col min="15642" max="15642" width="18.5703125" style="1" customWidth="1"/>
    <col min="15643" max="15861" width="9.140625" style="1"/>
    <col min="15862" max="15862" width="4.7109375" style="1" customWidth="1"/>
    <col min="15863" max="15869" width="0" style="1" hidden="1" customWidth="1"/>
    <col min="15870" max="15870" width="38.42578125" style="1" customWidth="1"/>
    <col min="15871" max="15872" width="0" style="1" hidden="1" customWidth="1"/>
    <col min="15873" max="15873" width="21.28515625" style="1" customWidth="1"/>
    <col min="15874" max="15878" width="0" style="1" hidden="1" customWidth="1"/>
    <col min="15879" max="15879" width="19.85546875" style="1" customWidth="1"/>
    <col min="15880" max="15880" width="18.140625" style="1" customWidth="1"/>
    <col min="15881" max="15881" width="18.5703125" style="1" customWidth="1"/>
    <col min="15882" max="15882" width="20.5703125" style="1" bestFit="1" customWidth="1"/>
    <col min="15883" max="15883" width="9.5703125" style="1" customWidth="1"/>
    <col min="15884" max="15886" width="0" style="1" hidden="1" customWidth="1"/>
    <col min="15887" max="15887" width="11.85546875" style="1" customWidth="1"/>
    <col min="15888" max="15892" width="0" style="1" hidden="1" customWidth="1"/>
    <col min="15893" max="15893" width="16.28515625" style="1" customWidth="1"/>
    <col min="15894" max="15894" width="15.85546875" style="1" customWidth="1"/>
    <col min="15895" max="15895" width="16.28515625" style="1" bestFit="1" customWidth="1"/>
    <col min="15896" max="15896" width="9.140625" style="1"/>
    <col min="15897" max="15897" width="18.5703125" style="1" bestFit="1" customWidth="1"/>
    <col min="15898" max="15898" width="18.5703125" style="1" customWidth="1"/>
    <col min="15899" max="16117" width="9.140625" style="1"/>
    <col min="16118" max="16118" width="4.7109375" style="1" customWidth="1"/>
    <col min="16119" max="16125" width="0" style="1" hidden="1" customWidth="1"/>
    <col min="16126" max="16126" width="38.42578125" style="1" customWidth="1"/>
    <col min="16127" max="16128" width="0" style="1" hidden="1" customWidth="1"/>
    <col min="16129" max="16129" width="21.28515625" style="1" customWidth="1"/>
    <col min="16130" max="16134" width="0" style="1" hidden="1" customWidth="1"/>
    <col min="16135" max="16135" width="19.85546875" style="1" customWidth="1"/>
    <col min="16136" max="16136" width="18.140625" style="1" customWidth="1"/>
    <col min="16137" max="16137" width="18.5703125" style="1" customWidth="1"/>
    <col min="16138" max="16138" width="20.5703125" style="1" bestFit="1" customWidth="1"/>
    <col min="16139" max="16139" width="9.5703125" style="1" customWidth="1"/>
    <col min="16140" max="16142" width="0" style="1" hidden="1" customWidth="1"/>
    <col min="16143" max="16143" width="11.85546875" style="1" customWidth="1"/>
    <col min="16144" max="16148" width="0" style="1" hidden="1" customWidth="1"/>
    <col min="16149" max="16149" width="16.28515625" style="1" customWidth="1"/>
    <col min="16150" max="16150" width="15.85546875" style="1" customWidth="1"/>
    <col min="16151" max="16151" width="16.28515625" style="1" bestFit="1" customWidth="1"/>
    <col min="16152" max="16152" width="9.140625" style="1"/>
    <col min="16153" max="16153" width="18.5703125" style="1" bestFit="1" customWidth="1"/>
    <col min="16154" max="16154" width="18.5703125" style="1" customWidth="1"/>
    <col min="16155" max="16384" width="9.140625" style="1"/>
  </cols>
  <sheetData>
    <row r="1" spans="1:33" ht="1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33" ht="1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33" ht="9.75" customHeight="1" x14ac:dyDescent="0.2"/>
    <row r="4" spans="1:33" ht="15" x14ac:dyDescent="0.2">
      <c r="A4" s="4" t="s">
        <v>2</v>
      </c>
      <c r="C4" s="4" t="s">
        <v>3</v>
      </c>
      <c r="Z4" s="6"/>
      <c r="AA4" s="7" t="s">
        <v>4</v>
      </c>
    </row>
    <row r="5" spans="1:33" ht="15" x14ac:dyDescent="0.25">
      <c r="A5" s="4" t="s">
        <v>5</v>
      </c>
      <c r="C5" s="4" t="s">
        <v>6</v>
      </c>
      <c r="AE5" s="8" t="s">
        <v>7</v>
      </c>
    </row>
    <row r="6" spans="1:33" x14ac:dyDescent="0.2">
      <c r="A6" s="4" t="s">
        <v>8</v>
      </c>
      <c r="C6" s="4" t="s">
        <v>9</v>
      </c>
    </row>
    <row r="7" spans="1:33" x14ac:dyDescent="0.2">
      <c r="A7" s="4" t="s">
        <v>10</v>
      </c>
      <c r="C7" s="4" t="str">
        <f>[10]PAD!C4</f>
        <v>: Januari 2013</v>
      </c>
    </row>
    <row r="8" spans="1:33" ht="15" customHeight="1" x14ac:dyDescent="0.2">
      <c r="A8" s="4" t="s">
        <v>11</v>
      </c>
      <c r="C8" s="4" t="s">
        <v>12</v>
      </c>
      <c r="D8" s="9"/>
      <c r="K8" s="10"/>
    </row>
    <row r="9" spans="1:33" ht="18" customHeight="1" x14ac:dyDescent="0.2"/>
    <row r="10" spans="1:33" ht="15.75" customHeight="1" x14ac:dyDescent="0.2">
      <c r="A10" s="144" t="s">
        <v>13</v>
      </c>
      <c r="B10" s="11"/>
      <c r="C10" s="144" t="s">
        <v>14</v>
      </c>
      <c r="D10" s="124" t="s">
        <v>15</v>
      </c>
      <c r="E10" s="124" t="s">
        <v>16</v>
      </c>
      <c r="F10" s="124" t="s">
        <v>17</v>
      </c>
      <c r="G10" s="131" t="s">
        <v>18</v>
      </c>
      <c r="H10" s="131" t="s">
        <v>19</v>
      </c>
      <c r="I10" s="131" t="s">
        <v>20</v>
      </c>
      <c r="J10" s="131" t="s">
        <v>21</v>
      </c>
      <c r="K10" s="131" t="s">
        <v>22</v>
      </c>
      <c r="L10" s="124" t="s">
        <v>23</v>
      </c>
      <c r="M10" s="124" t="s">
        <v>24</v>
      </c>
      <c r="N10" s="134" t="s">
        <v>25</v>
      </c>
      <c r="O10" s="135"/>
      <c r="P10" s="135"/>
      <c r="Q10" s="136"/>
      <c r="R10" s="137" t="s">
        <v>26</v>
      </c>
      <c r="S10" s="138"/>
      <c r="T10" s="139"/>
      <c r="U10" s="121" t="s">
        <v>27</v>
      </c>
      <c r="V10" s="122"/>
      <c r="W10" s="121" t="s">
        <v>28</v>
      </c>
      <c r="X10" s="123"/>
      <c r="Y10" s="122"/>
      <c r="Z10" s="124" t="s">
        <v>29</v>
      </c>
      <c r="AA10" s="124" t="s">
        <v>30</v>
      </c>
    </row>
    <row r="11" spans="1:33" ht="15.75" customHeight="1" x14ac:dyDescent="0.2">
      <c r="A11" s="145"/>
      <c r="B11" s="12" t="s">
        <v>31</v>
      </c>
      <c r="C11" s="145"/>
      <c r="D11" s="125"/>
      <c r="E11" s="125"/>
      <c r="F11" s="125"/>
      <c r="G11" s="132"/>
      <c r="H11" s="132"/>
      <c r="I11" s="132"/>
      <c r="J11" s="132"/>
      <c r="K11" s="132"/>
      <c r="L11" s="125"/>
      <c r="M11" s="125"/>
      <c r="N11" s="13" t="s">
        <v>32</v>
      </c>
      <c r="O11" s="13" t="s">
        <v>33</v>
      </c>
      <c r="P11" s="127" t="s">
        <v>34</v>
      </c>
      <c r="Q11" s="128"/>
      <c r="R11" s="140"/>
      <c r="S11" s="141"/>
      <c r="T11" s="142"/>
      <c r="U11" s="129" t="s">
        <v>35</v>
      </c>
      <c r="V11" s="130"/>
      <c r="W11" s="14" t="s">
        <v>27</v>
      </c>
      <c r="X11" s="13" t="s">
        <v>36</v>
      </c>
      <c r="Y11" s="14" t="s">
        <v>37</v>
      </c>
      <c r="Z11" s="125"/>
      <c r="AA11" s="125"/>
    </row>
    <row r="12" spans="1:33" ht="15.75" customHeight="1" x14ac:dyDescent="0.2">
      <c r="A12" s="146"/>
      <c r="B12" s="15"/>
      <c r="C12" s="146"/>
      <c r="D12" s="126"/>
      <c r="E12" s="126"/>
      <c r="F12" s="16" t="s">
        <v>38</v>
      </c>
      <c r="G12" s="133"/>
      <c r="H12" s="133"/>
      <c r="I12" s="133"/>
      <c r="J12" s="133"/>
      <c r="K12" s="133"/>
      <c r="L12" s="126"/>
      <c r="M12" s="126"/>
      <c r="N12" s="16" t="s">
        <v>38</v>
      </c>
      <c r="O12" s="16" t="s">
        <v>38</v>
      </c>
      <c r="P12" s="16" t="s">
        <v>38</v>
      </c>
      <c r="Q12" s="16" t="s">
        <v>39</v>
      </c>
      <c r="R12" s="16" t="s">
        <v>39</v>
      </c>
      <c r="S12" s="16" t="s">
        <v>38</v>
      </c>
      <c r="T12" s="17" t="s">
        <v>40</v>
      </c>
      <c r="U12" s="18" t="s">
        <v>38</v>
      </c>
      <c r="V12" s="18" t="s">
        <v>39</v>
      </c>
      <c r="W12" s="19" t="s">
        <v>39</v>
      </c>
      <c r="X12" s="16" t="s">
        <v>39</v>
      </c>
      <c r="Y12" s="19" t="s">
        <v>38</v>
      </c>
      <c r="Z12" s="126"/>
      <c r="AA12" s="126"/>
    </row>
    <row r="13" spans="1:33" s="22" customFormat="1" ht="11.25" customHeight="1" x14ac:dyDescent="0.25">
      <c r="A13" s="20">
        <v>1</v>
      </c>
      <c r="B13" s="20">
        <v>2</v>
      </c>
      <c r="C13" s="20">
        <v>3</v>
      </c>
      <c r="D13" s="20"/>
      <c r="E13" s="20">
        <v>4</v>
      </c>
      <c r="F13" s="20">
        <v>5</v>
      </c>
      <c r="G13" s="20"/>
      <c r="H13" s="20">
        <v>6</v>
      </c>
      <c r="I13" s="20"/>
      <c r="J13" s="20">
        <v>7</v>
      </c>
      <c r="K13" s="20"/>
      <c r="L13" s="20">
        <f>+J13+1</f>
        <v>8</v>
      </c>
      <c r="M13" s="20">
        <f t="shared" ref="M13:Q13" si="0">+L13+1</f>
        <v>9</v>
      </c>
      <c r="N13" s="20">
        <f t="shared" si="0"/>
        <v>10</v>
      </c>
      <c r="O13" s="20">
        <f t="shared" si="0"/>
        <v>11</v>
      </c>
      <c r="P13" s="20">
        <f t="shared" si="0"/>
        <v>12</v>
      </c>
      <c r="Q13" s="20">
        <f t="shared" si="0"/>
        <v>13</v>
      </c>
      <c r="R13" s="118" t="str">
        <f>'[11]RFK 3 S (2)'!$L$21</f>
        <v>Kota Semarang</v>
      </c>
      <c r="S13" s="119"/>
      <c r="T13" s="120"/>
      <c r="U13" s="20">
        <f>+Q13+1</f>
        <v>14</v>
      </c>
      <c r="V13" s="20">
        <f>+U13+1</f>
        <v>15</v>
      </c>
      <c r="W13" s="118"/>
      <c r="X13" s="120"/>
      <c r="Y13" s="21"/>
      <c r="Z13" s="20">
        <f>+V13+1</f>
        <v>16</v>
      </c>
      <c r="AA13" s="20"/>
      <c r="AC13" s="23"/>
      <c r="AD13" s="24"/>
      <c r="AF13" s="24"/>
      <c r="AG13" s="23"/>
    </row>
    <row r="14" spans="1:33" ht="9.75" customHeight="1" x14ac:dyDescent="0.2">
      <c r="A14" s="25"/>
      <c r="B14" s="2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7"/>
      <c r="T14" s="25"/>
      <c r="U14" s="25"/>
      <c r="V14" s="25"/>
      <c r="W14" s="28"/>
      <c r="X14" s="25"/>
      <c r="Y14" s="28"/>
      <c r="Z14" s="25"/>
      <c r="AA14" s="25"/>
    </row>
    <row r="15" spans="1:33" s="42" customFormat="1" ht="25.5" x14ac:dyDescent="0.2">
      <c r="A15" s="29" t="str">
        <f>'[10]FORM 6 (Rp.)(SIMB)'!B7</f>
        <v>I</v>
      </c>
      <c r="B15" s="29" t="str">
        <f>'[10]FORM 6 (Rp.)(SIMB)'!A7</f>
        <v>1.03.1.03.02.01.</v>
      </c>
      <c r="C15" s="30" t="str">
        <f>'[10]FORM 6 (Rp.)(SIMB)'!C7</f>
        <v>Program Pelayanan Administrasi Perkantoran</v>
      </c>
      <c r="D15" s="31"/>
      <c r="E15" s="32"/>
      <c r="F15" s="33">
        <f>SUM(F16:F28)</f>
        <v>5895045000</v>
      </c>
      <c r="G15" s="34">
        <f t="shared" ref="G15:G28" si="1">F15/$F$128*100</f>
        <v>4.0372906935865904</v>
      </c>
      <c r="H15" s="34">
        <f>I15*100/G15</f>
        <v>7.2546218900788713</v>
      </c>
      <c r="I15" s="34">
        <f>SUM(I16:I28)</f>
        <v>0.29289017442304988</v>
      </c>
      <c r="J15" s="35">
        <f>SUM(J16:J28)</f>
        <v>398188000</v>
      </c>
      <c r="K15" s="35">
        <f>SUM(K16:K28)</f>
        <v>398188000</v>
      </c>
      <c r="L15" s="36">
        <f>'[10]FORM 6 (Rp.) (DINAS)'!H124</f>
        <v>0</v>
      </c>
      <c r="M15" s="32"/>
      <c r="N15" s="35">
        <f>SUM(N16:N28)</f>
        <v>0</v>
      </c>
      <c r="O15" s="35">
        <f>SUM(O16:O28)</f>
        <v>308338681</v>
      </c>
      <c r="P15" s="35">
        <f>SUM(P16:P28)</f>
        <v>308338681</v>
      </c>
      <c r="Q15" s="37">
        <f t="shared" ref="Q15:Q28" si="2">+P15/F15*100</f>
        <v>5.2304720489835113</v>
      </c>
      <c r="R15" s="38">
        <f t="shared" ref="R15:R28" si="3">S15/F15*100</f>
        <v>0</v>
      </c>
      <c r="S15" s="39"/>
      <c r="T15" s="38">
        <f>SUM(T16:T28)</f>
        <v>0</v>
      </c>
      <c r="U15" s="35">
        <f>SUM(U16:U28)</f>
        <v>431875097.5</v>
      </c>
      <c r="V15" s="38">
        <f>U15/F15*100</f>
        <v>7.3260695635063007</v>
      </c>
      <c r="W15" s="40">
        <f>Y15/F15*100</f>
        <v>7.3260695635063007</v>
      </c>
      <c r="X15" s="41">
        <f>Y15/$F$128*100</f>
        <v>0.29577472469311961</v>
      </c>
      <c r="Y15" s="35">
        <f>SUM(Y16:Y28)</f>
        <v>431875097.5</v>
      </c>
      <c r="Z15" s="29"/>
      <c r="AA15" s="29"/>
      <c r="AC15" s="43"/>
      <c r="AD15" s="44"/>
      <c r="AF15" s="44"/>
      <c r="AG15" s="43"/>
    </row>
    <row r="16" spans="1:33" s="60" customFormat="1" ht="28.5" x14ac:dyDescent="0.2">
      <c r="A16" s="45" t="str">
        <f>'[10]FORM 6 (Rp.)(SIMB)'!B8</f>
        <v>01</v>
      </c>
      <c r="B16" s="45" t="str">
        <f>'[10]FORM 6 (Rp.)(SIMB)'!A8</f>
        <v>1.03.1.03.02.01.01.</v>
      </c>
      <c r="C16" s="46" t="str">
        <f>'[10]FORM 6 (Rp.)(SIMB)'!C8</f>
        <v>Kegiatan Penyediaan Jasa Surat Menyurat</v>
      </c>
      <c r="D16" s="47" t="str">
        <f>'[10]FORM 6 (Rp.)(SIMB)'!D8</f>
        <v>Kepum</v>
      </c>
      <c r="E16" s="48"/>
      <c r="F16" s="49">
        <f>'[10]FORM 6 (Rp.)(SIMB)'!E8</f>
        <v>12000000</v>
      </c>
      <c r="G16" s="50">
        <f t="shared" si="1"/>
        <v>8.2183407120792282E-3</v>
      </c>
      <c r="H16" s="51">
        <f>'[10]FORM 8 (%)'!G8</f>
        <v>8.8333333333333321</v>
      </c>
      <c r="I16" s="51">
        <f>+H16*G16/100</f>
        <v>7.2595342956699839E-4</v>
      </c>
      <c r="J16" s="52">
        <f>(1/100)*'[10]FORM 6 (Rp.)(SIMB)'!F132*F16</f>
        <v>1000000</v>
      </c>
      <c r="K16" s="52">
        <f>(1/100)*'[10]FORM 6 (Rp.) (DINAS)'!F132*F16</f>
        <v>1000000</v>
      </c>
      <c r="L16" s="53" t="str">
        <f>'[10]FORM 4'!D7</f>
        <v>510 surat</v>
      </c>
      <c r="M16" s="54" t="str">
        <f>[10]SEKRET!E26</f>
        <v>Pengiriman surat 1 bln</v>
      </c>
      <c r="N16" s="52">
        <f>[10]SEKRET!G26</f>
        <v>0</v>
      </c>
      <c r="O16" s="52">
        <f>[10]SEKRET!H26</f>
        <v>1378000</v>
      </c>
      <c r="P16" s="52">
        <f>[10]SEKRET!I26</f>
        <v>1378000</v>
      </c>
      <c r="Q16" s="55">
        <f t="shared" si="2"/>
        <v>11.483333333333333</v>
      </c>
      <c r="R16" s="56">
        <f t="shared" si="3"/>
        <v>0</v>
      </c>
      <c r="S16" s="57"/>
      <c r="T16" s="56">
        <f t="shared" ref="T16:T28" si="4">R16*G16/100</f>
        <v>0</v>
      </c>
      <c r="U16" s="52">
        <f t="shared" ref="U16:U28" si="5">V16*F16/100</f>
        <v>1384000</v>
      </c>
      <c r="V16" s="56">
        <f>[10]SEKRET!N26</f>
        <v>11.533333333333333</v>
      </c>
      <c r="W16" s="58">
        <f t="shared" ref="W16:W28" si="6">V16-R16</f>
        <v>11.533333333333333</v>
      </c>
      <c r="X16" s="56">
        <f t="shared" ref="X16:X28" si="7">W16*G16/100</f>
        <v>9.4784862879313762E-4</v>
      </c>
      <c r="Y16" s="52">
        <f>W16*F16/100</f>
        <v>1384000</v>
      </c>
      <c r="Z16" s="59">
        <f>[10]SEKRET!T26</f>
        <v>0</v>
      </c>
      <c r="AA16" s="59" t="s">
        <v>41</v>
      </c>
      <c r="AC16" s="61">
        <f>U16-'[12]RFK-1S'!N92</f>
        <v>-1525500</v>
      </c>
      <c r="AD16" s="62">
        <f>V16-'[12]RFK-1S'!O92</f>
        <v>-14.916666666666666</v>
      </c>
      <c r="AF16" s="62">
        <f>H16-'[12]RFK-1S'!H92</f>
        <v>-12.166666666666668</v>
      </c>
      <c r="AG16" s="61">
        <f>J16-'[12]RFK-1S'!I92</f>
        <v>-1310000</v>
      </c>
    </row>
    <row r="17" spans="1:33" s="60" customFormat="1" ht="33.75" x14ac:dyDescent="0.2">
      <c r="A17" s="45" t="str">
        <f>'[10]FORM 6 (Rp.)(SIMB)'!B9</f>
        <v>02</v>
      </c>
      <c r="B17" s="45" t="str">
        <f>'[10]FORM 6 (Rp.)(SIMB)'!A9</f>
        <v>1.03.1.03.02.01.02.</v>
      </c>
      <c r="C17" s="46" t="str">
        <f>'[10]FORM 6 (Rp.)(SIMB)'!C9</f>
        <v>Kegiatan Penyediaan Jasa Komunikasi, Sumber Daya Air dan Listrik</v>
      </c>
      <c r="D17" s="47" t="str">
        <f>'[10]FORM 6 (Rp.)(SIMB)'!D9</f>
        <v>Kepum</v>
      </c>
      <c r="E17" s="63"/>
      <c r="F17" s="49">
        <f>'[10]FORM 6 (Rp.)(SIMB)'!E9</f>
        <v>1013600000</v>
      </c>
      <c r="G17" s="50">
        <f t="shared" si="1"/>
        <v>0.69417584548029199</v>
      </c>
      <c r="H17" s="51">
        <f>'[10]FORM 8 (%)'!G9</f>
        <v>8.8415548539857927</v>
      </c>
      <c r="I17" s="51">
        <f t="shared" ref="I17:I28" si="8">+H17*G17/100</f>
        <v>6.1375938161259677E-2</v>
      </c>
      <c r="J17" s="52">
        <f>(1/100)*'[10]FORM 6 (Rp.)(SIMB)'!F133*F17</f>
        <v>84550000</v>
      </c>
      <c r="K17" s="52">
        <f>(1/100)*'[10]FORM 6 (Rp.) (DINAS)'!F133*F17</f>
        <v>84550000</v>
      </c>
      <c r="L17" s="53" t="str">
        <f>'[10]FORM 4'!D8</f>
        <v>48 telepon, 82 BGB, 18 PAM dan 6 internet</v>
      </c>
      <c r="M17" s="54" t="str">
        <f>[10]SEKRET!E30</f>
        <v>Pembyrn rek. Listrik, telepon, pdam dan fax 1 bln</v>
      </c>
      <c r="N17" s="52">
        <f>[10]SEKRET!G30</f>
        <v>0</v>
      </c>
      <c r="O17" s="52">
        <f>[10]SEKRET!H30</f>
        <v>63713806</v>
      </c>
      <c r="P17" s="52">
        <f>[10]SEKRET!I30</f>
        <v>63713806</v>
      </c>
      <c r="Q17" s="55">
        <f t="shared" si="2"/>
        <v>6.2858924625098664</v>
      </c>
      <c r="R17" s="56">
        <f t="shared" si="3"/>
        <v>0</v>
      </c>
      <c r="S17" s="57"/>
      <c r="T17" s="56">
        <f t="shared" si="4"/>
        <v>0</v>
      </c>
      <c r="U17" s="52">
        <f t="shared" si="5"/>
        <v>90124800</v>
      </c>
      <c r="V17" s="56">
        <f>[10]SEKRET!N30</f>
        <v>8.8915548539857934</v>
      </c>
      <c r="W17" s="58">
        <f>V17-R17</f>
        <v>8.8915548539857934</v>
      </c>
      <c r="X17" s="56">
        <f t="shared" si="7"/>
        <v>6.1723026083999821E-2</v>
      </c>
      <c r="Y17" s="52">
        <f t="shared" ref="Y17:Y28" si="9">+W17*F17/100</f>
        <v>90124800</v>
      </c>
      <c r="Z17" s="59">
        <f>[10]SEKRET!T30</f>
        <v>0</v>
      </c>
      <c r="AA17" s="59" t="s">
        <v>41</v>
      </c>
      <c r="AC17" s="61">
        <f>U17-'[12]RFK-1S'!N93</f>
        <v>-122275200</v>
      </c>
      <c r="AD17" s="62">
        <f>V17-'[12]RFK-1S'!O93</f>
        <v>-15.108445146014207</v>
      </c>
      <c r="AF17" s="62">
        <f>H17-'[12]RFK-1S'!H93</f>
        <v>-15.158445146014207</v>
      </c>
      <c r="AG17" s="61">
        <f>J17-'[12]RFK-1S'!I93</f>
        <v>-127850000</v>
      </c>
    </row>
    <row r="18" spans="1:33" s="60" customFormat="1" x14ac:dyDescent="0.2">
      <c r="A18" s="45" t="str">
        <f>'[10]FORM 6 (Rp.)(SIMB)'!B10</f>
        <v>03</v>
      </c>
      <c r="B18" s="45" t="str">
        <f>'[10]FORM 6 (Rp.)(SIMB)'!A10</f>
        <v>1.03.1.03.02.01.05.</v>
      </c>
      <c r="C18" s="46" t="str">
        <f>'[10]FORM 6 (Rp.)(SIMB)'!C10</f>
        <v>Kegiatan Jaminan Barang Milik Daerah</v>
      </c>
      <c r="D18" s="47" t="str">
        <f>'[10]FORM 6 (Rp.)(SIMB)'!D10</f>
        <v>Kepum</v>
      </c>
      <c r="E18" s="63"/>
      <c r="F18" s="49">
        <f>'[10]FORM 6 (Rp.)(SIMB)'!E10</f>
        <v>58500000</v>
      </c>
      <c r="G18" s="50">
        <f t="shared" si="1"/>
        <v>4.006441097138623E-2</v>
      </c>
      <c r="H18" s="51">
        <f>'[10]FORM 8 (%)'!G10</f>
        <v>0.5</v>
      </c>
      <c r="I18" s="51">
        <f t="shared" si="8"/>
        <v>2.0032205485693116E-4</v>
      </c>
      <c r="J18" s="52">
        <f>(1/100)*'[10]FORM 6 (Rp.)(SIMB)'!F134*F18</f>
        <v>0</v>
      </c>
      <c r="K18" s="52">
        <f>(1/100)*'[10]FORM 6 (Rp.) (DINAS)'!F134*F18</f>
        <v>0</v>
      </c>
      <c r="L18" s="53" t="str">
        <f>'[10]FORM 4'!D9</f>
        <v>5 mobil &amp; 14 gedung</v>
      </c>
      <c r="M18" s="54" t="str">
        <f>[10]SEKRET!E34</f>
        <v>5 mobil &amp; 14 gedung</v>
      </c>
      <c r="N18" s="52">
        <f>[10]SEKRET!G34</f>
        <v>0</v>
      </c>
      <c r="O18" s="52">
        <f>[10]SEKRET!H34</f>
        <v>0</v>
      </c>
      <c r="P18" s="52">
        <f>[10]SEKRET!I34</f>
        <v>0</v>
      </c>
      <c r="Q18" s="55">
        <f t="shared" si="2"/>
        <v>0</v>
      </c>
      <c r="R18" s="56">
        <f t="shared" si="3"/>
        <v>0</v>
      </c>
      <c r="S18" s="57"/>
      <c r="T18" s="56">
        <f t="shared" si="4"/>
        <v>0</v>
      </c>
      <c r="U18" s="52">
        <f t="shared" si="5"/>
        <v>321750.00000000006</v>
      </c>
      <c r="V18" s="56">
        <f>[10]SEKRET!N34</f>
        <v>0.55000000000000004</v>
      </c>
      <c r="W18" s="58">
        <f t="shared" si="6"/>
        <v>0.55000000000000004</v>
      </c>
      <c r="X18" s="56">
        <f t="shared" si="7"/>
        <v>2.203542603426243E-4</v>
      </c>
      <c r="Y18" s="52">
        <f t="shared" si="9"/>
        <v>321750.00000000006</v>
      </c>
      <c r="Z18" s="59">
        <f>[10]SEKRET!T34</f>
        <v>0</v>
      </c>
      <c r="AA18" s="59" t="s">
        <v>41</v>
      </c>
      <c r="AC18" s="61">
        <f>U18-'[12]RFK-1S'!N94</f>
        <v>321750.00000000006</v>
      </c>
      <c r="AD18" s="62">
        <f>V18-'[12]RFK-1S'!O94</f>
        <v>0.55000000000000004</v>
      </c>
      <c r="AF18" s="62">
        <f>H18-'[12]RFK-1S'!H94</f>
        <v>0.5</v>
      </c>
      <c r="AG18" s="61">
        <f>J18-'[12]RFK-1S'!I94</f>
        <v>0</v>
      </c>
    </row>
    <row r="19" spans="1:33" s="60" customFormat="1" ht="28.5" x14ac:dyDescent="0.2">
      <c r="A19" s="45" t="str">
        <f>'[10]FORM 6 (Rp.)(SIMB)'!B11</f>
        <v>04</v>
      </c>
      <c r="B19" s="45" t="str">
        <f>'[10]FORM 6 (Rp.)(SIMB)'!A11</f>
        <v>1.03.1.03.02.01.08.</v>
      </c>
      <c r="C19" s="46" t="str">
        <f>'[10]FORM 6 (Rp.)(SIMB)'!C11</f>
        <v>Kegiatan Penyediaan Jasa Kebersihan Kantor/Rumah Dinas</v>
      </c>
      <c r="D19" s="47" t="str">
        <f>'[10]FORM 6 (Rp.)(SIMB)'!D11</f>
        <v>Kepum</v>
      </c>
      <c r="E19" s="63"/>
      <c r="F19" s="49">
        <f>'[10]FORM 6 (Rp.)(SIMB)'!E11</f>
        <v>320640000</v>
      </c>
      <c r="G19" s="50">
        <f t="shared" si="1"/>
        <v>0.21959406382675695</v>
      </c>
      <c r="H19" s="51">
        <f>'[10]FORM 8 (%)'!G11</f>
        <v>8.8333333333333321</v>
      </c>
      <c r="I19" s="51">
        <f t="shared" si="8"/>
        <v>1.9397475638030195E-2</v>
      </c>
      <c r="J19" s="52">
        <f>(1/100)*'[10]FORM 6 (Rp.)(SIMB)'!F135*F19</f>
        <v>26720000</v>
      </c>
      <c r="K19" s="52">
        <f>(1/100)*'[10]FORM 6 (Rp.) (DINAS)'!F135*F19</f>
        <v>26720000</v>
      </c>
      <c r="L19" s="53" t="str">
        <f>'[10]FORM 4'!D10</f>
        <v>1 Kantor Dinas &amp; 6 Kantor Balai</v>
      </c>
      <c r="M19" s="54" t="str">
        <f>[10]SEKRET!E38</f>
        <v>Jasa kebersihan kantor pusat dan 6 balai 1 bln</v>
      </c>
      <c r="N19" s="52">
        <f>[10]SEKRET!G38</f>
        <v>0</v>
      </c>
      <c r="O19" s="52">
        <f>[10]SEKRET!H38</f>
        <v>21307000</v>
      </c>
      <c r="P19" s="52">
        <f>[10]SEKRET!I38</f>
        <v>21307000</v>
      </c>
      <c r="Q19" s="55">
        <f t="shared" si="2"/>
        <v>6.6451472055888221</v>
      </c>
      <c r="R19" s="56">
        <f t="shared" si="3"/>
        <v>0</v>
      </c>
      <c r="S19" s="57"/>
      <c r="T19" s="56">
        <f t="shared" si="4"/>
        <v>0</v>
      </c>
      <c r="U19" s="52">
        <f t="shared" si="5"/>
        <v>28483520</v>
      </c>
      <c r="V19" s="56">
        <f>[10]SEKRET!N38</f>
        <v>8.8833333333333329</v>
      </c>
      <c r="W19" s="58">
        <f t="shared" si="6"/>
        <v>8.8833333333333329</v>
      </c>
      <c r="X19" s="56">
        <f t="shared" si="7"/>
        <v>1.9507272669943575E-2</v>
      </c>
      <c r="Y19" s="52">
        <f t="shared" si="9"/>
        <v>28483520</v>
      </c>
      <c r="Z19" s="59">
        <f>[10]SEKRET!T38</f>
        <v>0</v>
      </c>
      <c r="AA19" s="59" t="s">
        <v>41</v>
      </c>
      <c r="AC19" s="61">
        <f>U19-'[12]RFK-1S'!N95</f>
        <v>-19698880</v>
      </c>
      <c r="AD19" s="62">
        <f>V19-'[12]RFK-1S'!O95</f>
        <v>-15.116666666666667</v>
      </c>
      <c r="AF19" s="62">
        <f>H19-'[12]RFK-1S'!H95</f>
        <v>-15.166666666666668</v>
      </c>
      <c r="AG19" s="61">
        <f>J19-'[12]RFK-1S'!I95</f>
        <v>-21462400</v>
      </c>
    </row>
    <row r="20" spans="1:33" s="60" customFormat="1" ht="33.75" x14ac:dyDescent="0.2">
      <c r="A20" s="45" t="str">
        <f>'[10]FORM 6 (Rp.)(SIMB)'!B12</f>
        <v>05</v>
      </c>
      <c r="B20" s="45" t="str">
        <f>'[10]FORM 6 (Rp.)(SIMB)'!A12</f>
        <v>1.03.1.03.02.01.10.</v>
      </c>
      <c r="C20" s="46" t="str">
        <f>'[10]FORM 6 (Rp.)(SIMB)'!C12</f>
        <v>Kegiatan Penyediaan Alat Tulis Kantor</v>
      </c>
      <c r="D20" s="47" t="str">
        <f>'[10]FORM 6 (Rp.)(SIMB)'!D12</f>
        <v>Kepum</v>
      </c>
      <c r="E20" s="63"/>
      <c r="F20" s="49">
        <f>'[10]FORM 6 (Rp.)(SIMB)'!E12</f>
        <v>220000000</v>
      </c>
      <c r="G20" s="50">
        <f t="shared" si="1"/>
        <v>0.15066957972145248</v>
      </c>
      <c r="H20" s="51">
        <f>'[10]FORM 8 (%)'!G12</f>
        <v>8.8181818181818183</v>
      </c>
      <c r="I20" s="51">
        <f t="shared" si="8"/>
        <v>1.3286317484528083E-2</v>
      </c>
      <c r="J20" s="52">
        <f>(1/100)*'[10]FORM 6 (Rp.)(SIMB)'!F136*F20</f>
        <v>18300000</v>
      </c>
      <c r="K20" s="52">
        <f>(1/100)*'[10]FORM 6 (Rp.) (DINAS)'!F136*F20</f>
        <v>18300000</v>
      </c>
      <c r="L20" s="53" t="str">
        <f>'[10]FORM 4'!D11</f>
        <v>49 jenis</v>
      </c>
      <c r="M20" s="54" t="str">
        <f>[10]SEKRET!E42</f>
        <v>operasional kegiatan administrasi perkantoran 1 bln</v>
      </c>
      <c r="N20" s="52">
        <f>[10]SEKRET!G42</f>
        <v>0</v>
      </c>
      <c r="O20" s="52">
        <f>[10]SEKRET!H42</f>
        <v>15884575</v>
      </c>
      <c r="P20" s="52">
        <f>[10]SEKRET!I42</f>
        <v>15884575</v>
      </c>
      <c r="Q20" s="55">
        <f t="shared" si="2"/>
        <v>7.2202613636363644</v>
      </c>
      <c r="R20" s="56">
        <f t="shared" si="3"/>
        <v>0</v>
      </c>
      <c r="S20" s="57"/>
      <c r="T20" s="56">
        <f t="shared" si="4"/>
        <v>0</v>
      </c>
      <c r="U20" s="52">
        <f t="shared" si="5"/>
        <v>19510000.000000004</v>
      </c>
      <c r="V20" s="56">
        <f>[10]SEKRET!N42</f>
        <v>8.8681818181818191</v>
      </c>
      <c r="W20" s="58">
        <f t="shared" si="6"/>
        <v>8.8681818181818191</v>
      </c>
      <c r="X20" s="56">
        <f t="shared" si="7"/>
        <v>1.3361652274388808E-2</v>
      </c>
      <c r="Y20" s="52">
        <f t="shared" si="9"/>
        <v>19510000.000000004</v>
      </c>
      <c r="Z20" s="59">
        <f>[10]SEKRET!T42</f>
        <v>0</v>
      </c>
      <c r="AA20" s="59" t="s">
        <v>41</v>
      </c>
      <c r="AC20" s="61">
        <f>U20-'[12]RFK-1S'!N96</f>
        <v>-36563085</v>
      </c>
      <c r="AD20" s="62">
        <f>V20-'[12]RFK-1S'!O96</f>
        <v>-19.171818181818182</v>
      </c>
      <c r="AF20" s="62">
        <f>H20-'[12]RFK-1S'!H96</f>
        <v>-15.181818181818182</v>
      </c>
      <c r="AG20" s="61">
        <f>J20-'[12]RFK-1S'!I96</f>
        <v>-29700000</v>
      </c>
    </row>
    <row r="21" spans="1:33" s="60" customFormat="1" ht="28.5" x14ac:dyDescent="0.2">
      <c r="A21" s="45" t="str">
        <f>'[10]FORM 6 (Rp.)(SIMB)'!B13</f>
        <v>06</v>
      </c>
      <c r="B21" s="45" t="str">
        <f>'[10]FORM 6 (Rp.)(SIMB)'!A13</f>
        <v>1.03.1.03.02.01.11.</v>
      </c>
      <c r="C21" s="46" t="str">
        <f>'[10]FORM 6 (Rp.)(SIMB)'!C13</f>
        <v>Penyediaan Barang Cetak dan penggandaan</v>
      </c>
      <c r="D21" s="47" t="str">
        <f>'[10]FORM 6 (Rp.)(SIMB)'!D13</f>
        <v>Kepum</v>
      </c>
      <c r="E21" s="63"/>
      <c r="F21" s="49">
        <f>'[10]FORM 6 (Rp.)(SIMB)'!E13</f>
        <v>250000000</v>
      </c>
      <c r="G21" s="50">
        <f t="shared" si="1"/>
        <v>0.17121543150165056</v>
      </c>
      <c r="H21" s="51">
        <f>'[10]FORM 8 (%)'!G13</f>
        <v>8.7799999999999994</v>
      </c>
      <c r="I21" s="51">
        <f t="shared" si="8"/>
        <v>1.5032714885844917E-2</v>
      </c>
      <c r="J21" s="52">
        <f>(1/100)*'[10]FORM 6 (Rp.)(SIMB)'!F137*F21</f>
        <v>20700000</v>
      </c>
      <c r="K21" s="52">
        <f>(1/100)*'[10]FORM 6 (Rp.) (DINAS)'!F137*F21</f>
        <v>20700000</v>
      </c>
      <c r="L21" s="53" t="str">
        <f>'[10]FORM 4'!D12</f>
        <v>33 jenis cetakan &amp; 2 jenis penggandaan</v>
      </c>
      <c r="M21" s="54" t="str">
        <f>[10]SEKRET!E46</f>
        <v>penggandaan &amp; foto copy 1 bln</v>
      </c>
      <c r="N21" s="52">
        <f>[10]SEKRET!G46</f>
        <v>0</v>
      </c>
      <c r="O21" s="52">
        <f>[10]SEKRET!H46</f>
        <v>22694250</v>
      </c>
      <c r="P21" s="52">
        <f>[10]SEKRET!I46</f>
        <v>22694250</v>
      </c>
      <c r="Q21" s="55">
        <f t="shared" si="2"/>
        <v>9.0777000000000001</v>
      </c>
      <c r="R21" s="56">
        <f t="shared" si="3"/>
        <v>0</v>
      </c>
      <c r="S21" s="57"/>
      <c r="T21" s="56">
        <f t="shared" si="4"/>
        <v>0</v>
      </c>
      <c r="U21" s="52">
        <f t="shared" si="5"/>
        <v>22819250</v>
      </c>
      <c r="V21" s="56">
        <f>[10]SEKRET!N46</f>
        <v>9.1277000000000008</v>
      </c>
      <c r="W21" s="58">
        <f t="shared" si="6"/>
        <v>9.1277000000000008</v>
      </c>
      <c r="X21" s="56">
        <f t="shared" si="7"/>
        <v>1.5628030941176159E-2</v>
      </c>
      <c r="Y21" s="52">
        <f t="shared" si="9"/>
        <v>22819250</v>
      </c>
      <c r="Z21" s="59">
        <f>[10]SEKRET!T46</f>
        <v>0</v>
      </c>
      <c r="AA21" s="59" t="s">
        <v>41</v>
      </c>
      <c r="AC21" s="61">
        <f>U21-'[12]RFK-1S'!N97</f>
        <v>-38776450</v>
      </c>
      <c r="AD21" s="62">
        <f>V21-'[12]RFK-1S'!O97</f>
        <v>-17.6523</v>
      </c>
      <c r="AF21" s="62">
        <f>H21-'[12]RFK-1S'!H97</f>
        <v>-1.2200000000000006</v>
      </c>
      <c r="AG21" s="61">
        <f>J21-'[12]RFK-1S'!I97</f>
        <v>-2300000</v>
      </c>
    </row>
    <row r="22" spans="1:33" s="60" customFormat="1" ht="32.25" customHeight="1" x14ac:dyDescent="0.2">
      <c r="A22" s="45" t="str">
        <f>'[10]FORM 6 (Rp.)(SIMB)'!B14</f>
        <v>07</v>
      </c>
      <c r="B22" s="45" t="str">
        <f>'[10]FORM 6 (Rp.)(SIMB)'!A14</f>
        <v>1.03.1.03.02.01.12.</v>
      </c>
      <c r="C22" s="46" t="str">
        <f>'[10]FORM 6 (Rp.)(SIMB)'!C14</f>
        <v>Kegiatan Penyediaan Komponen Instalasi Listrik/Penerangan Bangunan Kantor</v>
      </c>
      <c r="D22" s="47" t="str">
        <f>'[10]FORM 6 (Rp.)(SIMB)'!D14</f>
        <v>Kepum</v>
      </c>
      <c r="E22" s="63"/>
      <c r="F22" s="49">
        <f>'[10]FORM 6 (Rp.)(SIMB)'!E14</f>
        <v>204000000</v>
      </c>
      <c r="G22" s="50">
        <f t="shared" si="1"/>
        <v>0.13971179210534684</v>
      </c>
      <c r="H22" s="51">
        <f>'[10]FORM 8 (%)'!G14</f>
        <v>3.9313725490196081</v>
      </c>
      <c r="I22" s="51">
        <f t="shared" si="8"/>
        <v>5.4925910425729493E-3</v>
      </c>
      <c r="J22" s="52">
        <f>(1/100)*'[10]FORM 6 (Rp.)(SIMB)'!F138*F22</f>
        <v>7000000.0000000009</v>
      </c>
      <c r="K22" s="52">
        <f>(1/100)*'[10]FORM 6 (Rp.) (DINAS)'!F138*F22</f>
        <v>7000000.0000000009</v>
      </c>
      <c r="L22" s="53" t="str">
        <f>'[10]FORM 4'!D13</f>
        <v>36 jenis</v>
      </c>
      <c r="M22" s="54" t="str">
        <f>[10]SEKRET!E50</f>
        <v>pengadaan alat listrik 1 bln</v>
      </c>
      <c r="N22" s="52">
        <f>[10]SEKRET!G50</f>
        <v>0</v>
      </c>
      <c r="O22" s="52">
        <f>[10]SEKRET!H50</f>
        <v>8222100</v>
      </c>
      <c r="P22" s="52">
        <f>[10]SEKRET!I50</f>
        <v>8222100</v>
      </c>
      <c r="Q22" s="55">
        <f t="shared" si="2"/>
        <v>4.0304411764705881</v>
      </c>
      <c r="R22" s="56">
        <f t="shared" si="3"/>
        <v>0</v>
      </c>
      <c r="S22" s="57"/>
      <c r="T22" s="56">
        <f t="shared" si="4"/>
        <v>0</v>
      </c>
      <c r="U22" s="52">
        <f t="shared" si="5"/>
        <v>8324099.9999999991</v>
      </c>
      <c r="V22" s="56">
        <f>[10]SEKRET!N50</f>
        <v>4.0804411764705879</v>
      </c>
      <c r="W22" s="58">
        <f t="shared" si="6"/>
        <v>4.0804411764705879</v>
      </c>
      <c r="X22" s="56">
        <f t="shared" si="7"/>
        <v>5.7008574934515567E-3</v>
      </c>
      <c r="Y22" s="52">
        <f t="shared" si="9"/>
        <v>8324099.9999999991</v>
      </c>
      <c r="Z22" s="59">
        <f>[10]SEKRET!T50</f>
        <v>0</v>
      </c>
      <c r="AA22" s="59" t="s">
        <v>41</v>
      </c>
      <c r="AC22" s="61">
        <f>U22-'[12]RFK-1S'!N98</f>
        <v>-12919400</v>
      </c>
      <c r="AD22" s="62">
        <f>V22-'[12]RFK-1S'!O98</f>
        <v>-18.279558823529413</v>
      </c>
      <c r="AF22" s="62">
        <f>H22-'[12]RFK-1S'!H98</f>
        <v>-6.0686274509803919</v>
      </c>
      <c r="AG22" s="61">
        <f>J22-'[12]RFK-1S'!I98</f>
        <v>-2499999.9999999991</v>
      </c>
    </row>
    <row r="23" spans="1:33" s="60" customFormat="1" ht="45" x14ac:dyDescent="0.2">
      <c r="A23" s="45" t="str">
        <f>'[10]FORM 6 (Rp.)(SIMB)'!B15</f>
        <v>08</v>
      </c>
      <c r="B23" s="45" t="str">
        <f>'[10]FORM 6 (Rp.)(SIMB)'!A15</f>
        <v>1.03.1.03.02.01.13.</v>
      </c>
      <c r="C23" s="46" t="str">
        <f>'[10]FORM 6 (Rp.)(SIMB)'!C15</f>
        <v>Kegiatan Penyediaan Peralatan dan Perlengkapan Kantor</v>
      </c>
      <c r="D23" s="47" t="str">
        <f>'[10]FORM 6 (Rp.)(SIMB)'!D15</f>
        <v>Kepum</v>
      </c>
      <c r="E23" s="63"/>
      <c r="F23" s="49">
        <f>'[10]FORM 6 (Rp.)(SIMB)'!E15</f>
        <v>929041000</v>
      </c>
      <c r="G23" s="50">
        <f t="shared" si="1"/>
        <v>0.63626462279089979</v>
      </c>
      <c r="H23" s="51">
        <f>'[10]FORM 8 (%)'!G15</f>
        <v>0.5</v>
      </c>
      <c r="I23" s="51">
        <f t="shared" si="8"/>
        <v>3.1813231139544988E-3</v>
      </c>
      <c r="J23" s="52">
        <f>(1/100)*'[10]FORM 6 (Rp.)(SIMB)'!F139*F23</f>
        <v>0</v>
      </c>
      <c r="K23" s="52">
        <f>(1/100)*'[10]FORM 6 (Rp.) (DINAS)'!F139*F23</f>
        <v>0</v>
      </c>
      <c r="L23" s="53" t="str">
        <f>'[10]FORM 4'!D14</f>
        <v>7 obyek barang modal</v>
      </c>
      <c r="M23" s="54" t="str">
        <f>[10]SEKRET!E54</f>
        <v>Pengadaan alat studio &amp; pemotong rumput, AC, Mebeleuir, alat keamanan</v>
      </c>
      <c r="N23" s="52">
        <f>[10]SEKRET!G54</f>
        <v>0</v>
      </c>
      <c r="O23" s="52">
        <f>[10]SEKRET!H54</f>
        <v>0</v>
      </c>
      <c r="P23" s="52">
        <f>[10]SEKRET!I54</f>
        <v>0</v>
      </c>
      <c r="Q23" s="55">
        <f t="shared" si="2"/>
        <v>0</v>
      </c>
      <c r="R23" s="56">
        <f t="shared" si="3"/>
        <v>0</v>
      </c>
      <c r="S23" s="57"/>
      <c r="T23" s="56">
        <f t="shared" si="4"/>
        <v>0</v>
      </c>
      <c r="U23" s="52">
        <f t="shared" si="5"/>
        <v>5109725.5000000009</v>
      </c>
      <c r="V23" s="56">
        <f>[10]SEKRET!N54</f>
        <v>0.55000000000000004</v>
      </c>
      <c r="W23" s="58">
        <f t="shared" si="6"/>
        <v>0.55000000000000004</v>
      </c>
      <c r="X23" s="56">
        <f t="shared" si="7"/>
        <v>3.4994554253499495E-3</v>
      </c>
      <c r="Y23" s="52">
        <f t="shared" si="9"/>
        <v>5109725.5000000009</v>
      </c>
      <c r="Z23" s="59">
        <f>[10]SEKRET!T54</f>
        <v>0</v>
      </c>
      <c r="AA23" s="59" t="s">
        <v>41</v>
      </c>
      <c r="AC23" s="61">
        <f>U23-'[12]RFK-1S'!N99</f>
        <v>5109725.5000000009</v>
      </c>
      <c r="AD23" s="62">
        <f>V23-'[12]RFK-1S'!O99</f>
        <v>0.55000000000000004</v>
      </c>
      <c r="AF23" s="62">
        <f>H23-'[12]RFK-1S'!H99</f>
        <v>0.5</v>
      </c>
      <c r="AG23" s="61">
        <f>J23-'[12]RFK-1S'!I99</f>
        <v>0</v>
      </c>
    </row>
    <row r="24" spans="1:33" s="60" customFormat="1" ht="33.75" x14ac:dyDescent="0.2">
      <c r="A24" s="45" t="str">
        <f>'[10]FORM 6 (Rp.)(SIMB)'!B16</f>
        <v>09</v>
      </c>
      <c r="B24" s="45" t="str">
        <f>'[10]FORM 6 (Rp.)(SIMB)'!A16</f>
        <v>1.03.1.03.02.01.14.</v>
      </c>
      <c r="C24" s="46" t="str">
        <f>'[10]FORM 6 (Rp.)(SIMB)'!C16</f>
        <v>Kegiatan Penyediaan Peralatan Rumah Tangga</v>
      </c>
      <c r="D24" s="47" t="str">
        <f>'[10]FORM 6 (Rp.)(SIMB)'!D16</f>
        <v>Kepum</v>
      </c>
      <c r="E24" s="63"/>
      <c r="F24" s="49">
        <f>'[10]FORM 6 (Rp.)(SIMB)'!E16</f>
        <v>94884000</v>
      </c>
      <c r="G24" s="50">
        <f t="shared" si="1"/>
        <v>6.4982420010410435E-2</v>
      </c>
      <c r="H24" s="51">
        <f>'[10]FORM 8 (%)'!G16</f>
        <v>8.2989966696176385</v>
      </c>
      <c r="I24" s="51">
        <f t="shared" si="8"/>
        <v>5.3928888725009085E-3</v>
      </c>
      <c r="J24" s="52">
        <f>(1/100)*'[10]FORM 6 (Rp.)(SIMB)'!F140*F24</f>
        <v>7400000</v>
      </c>
      <c r="K24" s="52">
        <f>(1/100)*'[10]FORM 6 (Rp.) (DINAS)'!F140*F24</f>
        <v>7400000</v>
      </c>
      <c r="L24" s="53" t="str">
        <f>'[10]FORM 4'!D15</f>
        <v>25 jenis</v>
      </c>
      <c r="M24" s="54" t="str">
        <f>[10]SEKRET!E58</f>
        <v>Penyediaan peralatan rumah tangga selama 1 bln</v>
      </c>
      <c r="N24" s="52">
        <f>[10]SEKRET!G58</f>
        <v>0</v>
      </c>
      <c r="O24" s="52">
        <f>[10]SEKRET!H58</f>
        <v>7681750</v>
      </c>
      <c r="P24" s="52">
        <f>[10]SEKRET!I58</f>
        <v>7681750</v>
      </c>
      <c r="Q24" s="55">
        <f t="shared" si="2"/>
        <v>8.0959381982209848</v>
      </c>
      <c r="R24" s="56">
        <f t="shared" si="3"/>
        <v>0</v>
      </c>
      <c r="S24" s="57"/>
      <c r="T24" s="56">
        <f t="shared" si="4"/>
        <v>0</v>
      </c>
      <c r="U24" s="52">
        <f t="shared" si="5"/>
        <v>7921862.0000000009</v>
      </c>
      <c r="V24" s="56">
        <f>[10]SEKRET!N58</f>
        <v>8.3489966696176392</v>
      </c>
      <c r="W24" s="58">
        <f t="shared" si="6"/>
        <v>8.3489966696176392</v>
      </c>
      <c r="X24" s="56">
        <f t="shared" si="7"/>
        <v>5.4253800825061135E-3</v>
      </c>
      <c r="Y24" s="52">
        <f t="shared" si="9"/>
        <v>7921862.0000000009</v>
      </c>
      <c r="Z24" s="59">
        <f>[10]SEKRET!T58</f>
        <v>0</v>
      </c>
      <c r="AA24" s="59" t="s">
        <v>41</v>
      </c>
      <c r="AC24" s="61">
        <f>U24-'[12]RFK-1S'!N100</f>
        <v>-5047887.9999999991</v>
      </c>
      <c r="AD24" s="62">
        <f>V24-'[12]RFK-1S'!O100</f>
        <v>-7.0510033303823612</v>
      </c>
      <c r="AF24" s="62">
        <f>H24-'[12]RFK-1S'!H100</f>
        <v>0.29899666961763849</v>
      </c>
      <c r="AG24" s="61">
        <f>J24-'[12]RFK-1S'!I100</f>
        <v>660800</v>
      </c>
    </row>
    <row r="25" spans="1:33" s="60" customFormat="1" ht="33.75" x14ac:dyDescent="0.2">
      <c r="A25" s="45" t="str">
        <f>'[10]FORM 6 (Rp.)(SIMB)'!B17</f>
        <v>10</v>
      </c>
      <c r="B25" s="45" t="str">
        <f>'[10]FORM 6 (Rp.)(SIMB)'!A17</f>
        <v>1.03.1.03.02.01.15.</v>
      </c>
      <c r="C25" s="46" t="str">
        <f>'[10]FORM 6 (Rp.)(SIMB)'!C17</f>
        <v>Kegiatan Penyediaan Bahan Bacaan dan Peraturan Perundang-undangan</v>
      </c>
      <c r="D25" s="47" t="str">
        <f>'[10]FORM 6 (Rp.)(SIMB)'!D17</f>
        <v>Kepum</v>
      </c>
      <c r="E25" s="63"/>
      <c r="F25" s="49">
        <f>'[10]FORM 6 (Rp.)(SIMB)'!E17</f>
        <v>14400000</v>
      </c>
      <c r="G25" s="50">
        <f t="shared" si="1"/>
        <v>9.8620088544950722E-3</v>
      </c>
      <c r="H25" s="51">
        <f>'[10]FORM 8 (%)'!G17</f>
        <v>8.8333333333333321</v>
      </c>
      <c r="I25" s="51">
        <f t="shared" si="8"/>
        <v>8.7114411548039794E-4</v>
      </c>
      <c r="J25" s="52">
        <f>(1/100)*'[10]FORM 6 (Rp.)(SIMB)'!F141*F25</f>
        <v>1200000</v>
      </c>
      <c r="K25" s="52">
        <f>(1/100)*'[10]FORM 6 (Rp.) (DINAS)'!F141*F25</f>
        <v>1200000</v>
      </c>
      <c r="L25" s="53" t="str">
        <f>'[10]FORM 4'!D16</f>
        <v>6 jenis koran &amp; 8 jenis buku</v>
      </c>
      <c r="M25" s="54" t="str">
        <f>[10]SEKRET!E62</f>
        <v>Terpenuhinya bahan bacaan &amp; berita aktual 1 bln</v>
      </c>
      <c r="N25" s="52">
        <f>[10]SEKRET!G62</f>
        <v>0</v>
      </c>
      <c r="O25" s="52">
        <f>[10]SEKRET!H62</f>
        <v>969000</v>
      </c>
      <c r="P25" s="52">
        <f>[10]SEKRET!I62</f>
        <v>969000</v>
      </c>
      <c r="Q25" s="55">
        <f t="shared" si="2"/>
        <v>6.729166666666667</v>
      </c>
      <c r="R25" s="56">
        <f t="shared" si="3"/>
        <v>0</v>
      </c>
      <c r="S25" s="57"/>
      <c r="T25" s="56">
        <f t="shared" si="4"/>
        <v>0</v>
      </c>
      <c r="U25" s="52">
        <f t="shared" si="5"/>
        <v>1279200</v>
      </c>
      <c r="V25" s="56">
        <f>[10]SEKRET!N62</f>
        <v>8.8833333333333329</v>
      </c>
      <c r="W25" s="58">
        <f t="shared" si="6"/>
        <v>8.8833333333333329</v>
      </c>
      <c r="X25" s="56">
        <f t="shared" si="7"/>
        <v>8.7607511990764548E-4</v>
      </c>
      <c r="Y25" s="52">
        <f t="shared" si="9"/>
        <v>1279200</v>
      </c>
      <c r="Z25" s="59">
        <f>[10]SEKRET!T62</f>
        <v>0</v>
      </c>
      <c r="AA25" s="59" t="s">
        <v>41</v>
      </c>
      <c r="AC25" s="61">
        <f>U25-'[12]RFK-1S'!N101</f>
        <v>-3520800</v>
      </c>
      <c r="AD25" s="62">
        <f>V25-'[12]RFK-1S'!O101</f>
        <v>-15.116666666666667</v>
      </c>
      <c r="AF25" s="62">
        <f>H25-'[12]RFK-1S'!H101</f>
        <v>-15.166666666666668</v>
      </c>
      <c r="AG25" s="61">
        <f>J25-'[12]RFK-1S'!I101</f>
        <v>-3600000</v>
      </c>
    </row>
    <row r="26" spans="1:33" s="60" customFormat="1" ht="28.5" x14ac:dyDescent="0.2">
      <c r="A26" s="45">
        <f>'[10]FORM 6 (Rp.)(SIMB)'!B18</f>
        <v>11</v>
      </c>
      <c r="B26" s="45" t="str">
        <f>'[10]FORM 6 (Rp.)(SIMB)'!A18</f>
        <v>1.03.1.03.02.01.17.</v>
      </c>
      <c r="C26" s="46" t="str">
        <f>'[10]FORM 6 (Rp.)(SIMB)'!C18</f>
        <v>Kegiatan Penyediaan Makanan dan Minuman</v>
      </c>
      <c r="D26" s="47" t="str">
        <f>'[10]FORM 6 (Rp.)(SIMB)'!D18</f>
        <v>Kepum</v>
      </c>
      <c r="E26" s="63"/>
      <c r="F26" s="49">
        <f>'[10]FORM 6 (Rp.)(SIMB)'!E18</f>
        <v>117750000</v>
      </c>
      <c r="G26" s="50">
        <f t="shared" si="1"/>
        <v>8.0642468237277415E-2</v>
      </c>
      <c r="H26" s="51">
        <f>'[10]FORM 8 (%)'!G18</f>
        <v>8.7590233545647553</v>
      </c>
      <c r="I26" s="51">
        <f t="shared" si="8"/>
        <v>7.0634926266005937E-3</v>
      </c>
      <c r="J26" s="52">
        <f>(1/100)*'[10]FORM 6 (Rp.)(SIMB)'!F142*F26</f>
        <v>9725000</v>
      </c>
      <c r="K26" s="52">
        <f>(1/100)*'[10]FORM 6 (Rp.) (DINAS)'!F142*F26</f>
        <v>9725000</v>
      </c>
      <c r="L26" s="53" t="str">
        <f>'[10]FORM 4'!D17</f>
        <v>61 kegiatan</v>
      </c>
      <c r="M26" s="54" t="str">
        <f>[10]SEKRET!E66</f>
        <v>pelaksanaan rapat 1 bln</v>
      </c>
      <c r="N26" s="52">
        <f>[10]SEKRET!G66</f>
        <v>0</v>
      </c>
      <c r="O26" s="52">
        <f>[10]SEKRET!H66</f>
        <v>7310000</v>
      </c>
      <c r="P26" s="52">
        <f>[10]SEKRET!I66</f>
        <v>7310000</v>
      </c>
      <c r="Q26" s="55">
        <f t="shared" si="2"/>
        <v>6.2080679405520174</v>
      </c>
      <c r="R26" s="56">
        <f t="shared" si="3"/>
        <v>0</v>
      </c>
      <c r="S26" s="57"/>
      <c r="T26" s="56">
        <f t="shared" si="4"/>
        <v>0</v>
      </c>
      <c r="U26" s="52">
        <f t="shared" si="5"/>
        <v>10372625</v>
      </c>
      <c r="V26" s="56">
        <f>[10]SEKRET!N66</f>
        <v>8.809023354564756</v>
      </c>
      <c r="W26" s="58">
        <f t="shared" si="6"/>
        <v>8.809023354564756</v>
      </c>
      <c r="X26" s="56">
        <f t="shared" si="7"/>
        <v>7.1038138607192325E-3</v>
      </c>
      <c r="Y26" s="52">
        <f t="shared" si="9"/>
        <v>10372625</v>
      </c>
      <c r="Z26" s="59">
        <f>[10]SEKRET!T66</f>
        <v>0</v>
      </c>
      <c r="AA26" s="59" t="s">
        <v>41</v>
      </c>
      <c r="AC26" s="61">
        <f>U26-'[12]RFK-1S'!N102</f>
        <v>-11972375</v>
      </c>
      <c r="AD26" s="62">
        <f>V26-'[12]RFK-1S'!O102</f>
        <v>-14.030976645435244</v>
      </c>
      <c r="AF26" s="62">
        <f>H26-'[12]RFK-1S'!H102</f>
        <v>-3.2409766454352447</v>
      </c>
      <c r="AG26" s="61">
        <f>J26-'[12]RFK-1S'!I102</f>
        <v>-2015560</v>
      </c>
    </row>
    <row r="27" spans="1:33" s="60" customFormat="1" ht="28.5" x14ac:dyDescent="0.2">
      <c r="A27" s="45">
        <f>'[10]FORM 6 (Rp.)(SIMB)'!B19</f>
        <v>12</v>
      </c>
      <c r="B27" s="45" t="str">
        <f>'[10]FORM 6 (Rp.)(SIMB)'!A19</f>
        <v>1.03.1.03.02.01.18.</v>
      </c>
      <c r="C27" s="46" t="str">
        <f>'[10]FORM 6 (Rp.)(SIMB)'!C19</f>
        <v>Kegiatan Rapat-rapat Koordinasi dan Konsultasi di dalam dan luar Daerah</v>
      </c>
      <c r="D27" s="47" t="str">
        <f>'[10]FORM 6 (Rp.)(SIMB)'!D19</f>
        <v>Kepum</v>
      </c>
      <c r="E27" s="63"/>
      <c r="F27" s="49">
        <f>'[10]FORM 6 (Rp.)(SIMB)'!E19</f>
        <v>760230000</v>
      </c>
      <c r="G27" s="50">
        <f t="shared" si="1"/>
        <v>0.52065242996199912</v>
      </c>
      <c r="H27" s="51">
        <f>'[10]FORM 8 (%)'!G19</f>
        <v>8.8330044854846559</v>
      </c>
      <c r="I27" s="51">
        <f t="shared" si="8"/>
        <v>4.5989252492328242E-2</v>
      </c>
      <c r="J27" s="52">
        <f>(1/100)*'[10]FORM 6 (Rp.)(SIMB)'!F143*F27</f>
        <v>63350000</v>
      </c>
      <c r="K27" s="52">
        <f>(1/100)*'[10]FORM 6 (Rp.) (DINAS)'!F143*F27</f>
        <v>63350000</v>
      </c>
      <c r="L27" s="53" t="str">
        <f>'[10]FORM 4'!D18</f>
        <v>1 Dinas</v>
      </c>
      <c r="M27" s="54" t="str">
        <f>[10]SEKRET!E70</f>
        <v>Pelaksanaan koordinasi &amp; konsultasi 1 bln</v>
      </c>
      <c r="N27" s="52">
        <f>[10]SEKRET!G70</f>
        <v>0</v>
      </c>
      <c r="O27" s="52">
        <f>[10]SEKRET!H70</f>
        <v>45953200</v>
      </c>
      <c r="P27" s="52">
        <f>[10]SEKRET!I70</f>
        <v>45953200</v>
      </c>
      <c r="Q27" s="55">
        <f t="shared" si="2"/>
        <v>6.0446443839364399</v>
      </c>
      <c r="R27" s="56">
        <f t="shared" si="3"/>
        <v>0</v>
      </c>
      <c r="S27" s="57"/>
      <c r="T27" s="56">
        <f t="shared" si="4"/>
        <v>0</v>
      </c>
      <c r="U27" s="52">
        <f t="shared" si="5"/>
        <v>67531265.000000015</v>
      </c>
      <c r="V27" s="56">
        <f>[10]SEKRET!N70</f>
        <v>8.8830044854846566</v>
      </c>
      <c r="W27" s="58">
        <f t="shared" si="6"/>
        <v>8.8830044854846566</v>
      </c>
      <c r="X27" s="56">
        <f t="shared" si="7"/>
        <v>4.6249578707309238E-2</v>
      </c>
      <c r="Y27" s="52">
        <f t="shared" si="9"/>
        <v>67531265.000000015</v>
      </c>
      <c r="Z27" s="59">
        <f>[10]SEKRET!T70</f>
        <v>0</v>
      </c>
      <c r="AA27" s="59" t="s">
        <v>41</v>
      </c>
      <c r="AC27" s="61">
        <f>U27-'[12]RFK-1S'!N103</f>
        <v>-83864534.999999985</v>
      </c>
      <c r="AD27" s="62">
        <f>V27-'[12]RFK-1S'!O103</f>
        <v>-13.046995514515343</v>
      </c>
      <c r="AF27" s="62">
        <f>H27-'[12]RFK-1S'!H103</f>
        <v>-6.1669955145153441</v>
      </c>
      <c r="AG27" s="61">
        <f>J27-'[12]RFK-1S'!I103</f>
        <v>-40226500</v>
      </c>
    </row>
    <row r="28" spans="1:33" s="60" customFormat="1" ht="33.75" x14ac:dyDescent="0.2">
      <c r="A28" s="45">
        <f>'[10]FORM 6 (Rp.)(SIMB)'!B20</f>
        <v>13</v>
      </c>
      <c r="B28" s="45" t="str">
        <f>'[10]FORM 6 (Rp.)(SIMB)'!A20</f>
        <v>1.03.1.03.02.01.19.</v>
      </c>
      <c r="C28" s="46" t="str">
        <f>'[10]FORM 6 (Rp.)(SIMB)'!C20</f>
        <v>Kegiatan Penyediaan Jasa Pelayanan Perkantoran</v>
      </c>
      <c r="D28" s="47" t="str">
        <f>'[10]FORM 6 (Rp.)(SIMB)'!D20</f>
        <v>Kepum</v>
      </c>
      <c r="E28" s="63"/>
      <c r="F28" s="49">
        <f>'[10]FORM 6 (Rp.)(SIMB)'!E20</f>
        <v>1900000000</v>
      </c>
      <c r="G28" s="50">
        <f t="shared" si="1"/>
        <v>1.3012372794125442</v>
      </c>
      <c r="H28" s="51">
        <f>'[10]FORM 8 (%)'!G20</f>
        <v>8.8285789473684222</v>
      </c>
      <c r="I28" s="51">
        <f t="shared" si="8"/>
        <v>0.11488076050552548</v>
      </c>
      <c r="J28" s="52">
        <f>(1/100)*'[10]FORM 6 (Rp.)(SIMB)'!F144*F28</f>
        <v>158243000.00000003</v>
      </c>
      <c r="K28" s="52">
        <f>(1/100)*'[10]FORM 6 (Rp.) (DINAS)'!F144*F28</f>
        <v>158243000.00000003</v>
      </c>
      <c r="L28" s="53" t="str">
        <f>'[10]FORM 4'!D19</f>
        <v>1 Dinas.</v>
      </c>
      <c r="M28" s="54" t="str">
        <f>[10]SEKRET!E74</f>
        <v>Honor pengelola kegiatan 1 Dinas 6 BPSDA</v>
      </c>
      <c r="N28" s="52">
        <f>[10]SEKRET!G74</f>
        <v>0</v>
      </c>
      <c r="O28" s="52">
        <f>[10]SEKRET!H74</f>
        <v>113225000</v>
      </c>
      <c r="P28" s="52">
        <f>[10]SEKRET!I74</f>
        <v>113225000</v>
      </c>
      <c r="Q28" s="55">
        <f t="shared" si="2"/>
        <v>5.9592105263157897</v>
      </c>
      <c r="R28" s="56">
        <f t="shared" si="3"/>
        <v>0</v>
      </c>
      <c r="S28" s="57"/>
      <c r="T28" s="56">
        <f t="shared" si="4"/>
        <v>0</v>
      </c>
      <c r="U28" s="52">
        <f t="shared" si="5"/>
        <v>168693000.00000003</v>
      </c>
      <c r="V28" s="56">
        <f>[10]SEKRET!N74</f>
        <v>8.8785789473684229</v>
      </c>
      <c r="W28" s="58">
        <f t="shared" si="6"/>
        <v>8.8785789473684229</v>
      </c>
      <c r="X28" s="56">
        <f t="shared" si="7"/>
        <v>0.11553137914523176</v>
      </c>
      <c r="Y28" s="52">
        <f t="shared" si="9"/>
        <v>168693000.00000003</v>
      </c>
      <c r="Z28" s="59">
        <f>[10]SEKRET!T74</f>
        <v>0</v>
      </c>
      <c r="AA28" s="59" t="s">
        <v>41</v>
      </c>
      <c r="AC28" s="61">
        <f>U28-'[12]RFK-1S'!N104</f>
        <v>-183826999.99999997</v>
      </c>
      <c r="AD28" s="62">
        <f>V28-'[12]RFK-1S'!O104</f>
        <v>-12.131421052631579</v>
      </c>
      <c r="AF28" s="62">
        <f>H28-'[12]RFK-1S'!H104</f>
        <v>-6.1714210526315778</v>
      </c>
      <c r="AG28" s="61">
        <f>J28-'[12]RFK-1S'!I104</f>
        <v>-93441999.99999997</v>
      </c>
    </row>
    <row r="29" spans="1:33" s="60" customFormat="1" x14ac:dyDescent="0.2">
      <c r="A29" s="45"/>
      <c r="B29" s="45"/>
      <c r="C29" s="46"/>
      <c r="D29" s="47"/>
      <c r="E29" s="63"/>
      <c r="F29" s="49"/>
      <c r="G29" s="50"/>
      <c r="H29" s="51"/>
      <c r="I29" s="51"/>
      <c r="J29" s="52"/>
      <c r="K29" s="52"/>
      <c r="L29" s="53"/>
      <c r="M29" s="54"/>
      <c r="N29" s="52"/>
      <c r="O29" s="52"/>
      <c r="P29" s="52"/>
      <c r="Q29" s="55"/>
      <c r="R29" s="56"/>
      <c r="S29" s="57"/>
      <c r="T29" s="56"/>
      <c r="U29" s="52"/>
      <c r="V29" s="56"/>
      <c r="W29" s="58"/>
      <c r="X29" s="56"/>
      <c r="Y29" s="52"/>
      <c r="Z29" s="59"/>
      <c r="AA29" s="59"/>
      <c r="AC29" s="61"/>
      <c r="AD29" s="62"/>
      <c r="AF29" s="62"/>
      <c r="AG29" s="61"/>
    </row>
    <row r="30" spans="1:33" s="42" customFormat="1" ht="25.5" x14ac:dyDescent="0.2">
      <c r="A30" s="29" t="str">
        <f>'[10]FORM 6 (Rp.)(SIMB)'!B22</f>
        <v>II</v>
      </c>
      <c r="B30" s="29" t="str">
        <f>'[10]FORM 6 (Rp.)(SIMB)'!A22</f>
        <v>1.03.1.03.02.02.</v>
      </c>
      <c r="C30" s="30" t="str">
        <f>'[10]FORM 6 (Rp.)(SIMB)'!C22</f>
        <v>Program Peningkatan Sarana dan Prasarana Aparatur</v>
      </c>
      <c r="D30" s="31"/>
      <c r="E30" s="32"/>
      <c r="F30" s="33">
        <f>SUM(F31:F39)</f>
        <v>4675833000</v>
      </c>
      <c r="G30" s="34">
        <f t="shared" ref="G30:G39" si="10">F30/$F$128*100</f>
        <v>3.2022990588986291</v>
      </c>
      <c r="H30" s="34">
        <f>I30*100/G30</f>
        <v>4.5030514348994073</v>
      </c>
      <c r="I30" s="34">
        <f>SUM(I31:I40)</f>
        <v>0.14420117372150493</v>
      </c>
      <c r="J30" s="35">
        <f>SUM(J31:J39)</f>
        <v>191768000</v>
      </c>
      <c r="K30" s="35">
        <f>SUM(K31:K39)</f>
        <v>191768000</v>
      </c>
      <c r="L30" s="32"/>
      <c r="M30" s="32"/>
      <c r="N30" s="35">
        <f>SUM(N31:N39)</f>
        <v>0</v>
      </c>
      <c r="O30" s="35">
        <f>SUM(O31:O39)</f>
        <v>94706500</v>
      </c>
      <c r="P30" s="35">
        <f>SUM(P31:P39)</f>
        <v>94706500</v>
      </c>
      <c r="Q30" s="37">
        <f t="shared" ref="Q30:Q39" si="11">+P30/F30*100</f>
        <v>2.0254465888751803</v>
      </c>
      <c r="R30" s="64">
        <f t="shared" ref="R30:R39" si="12">S30/F30*100</f>
        <v>0</v>
      </c>
      <c r="S30" s="65"/>
      <c r="T30" s="64">
        <f>SUM(T31:T39)</f>
        <v>0</v>
      </c>
      <c r="U30" s="35">
        <f>SUM(U31:U39)</f>
        <v>161299081.5</v>
      </c>
      <c r="V30" s="38">
        <f>U30/F30*100</f>
        <v>3.4496330707277187</v>
      </c>
      <c r="W30" s="66">
        <f>Y30/F30*100</f>
        <v>3.4496330707277187</v>
      </c>
      <c r="X30" s="41">
        <f>Y30/$F$128*100</f>
        <v>0.11046756735936961</v>
      </c>
      <c r="Y30" s="35">
        <f>SUM(Y31:Y39)</f>
        <v>161299081.5</v>
      </c>
      <c r="Z30" s="59">
        <f>SUM(Z31:Z40)</f>
        <v>0</v>
      </c>
      <c r="AA30" s="29"/>
      <c r="AC30" s="43"/>
      <c r="AD30" s="44"/>
      <c r="AF30" s="44"/>
      <c r="AG30" s="43"/>
    </row>
    <row r="31" spans="1:33" s="60" customFormat="1" ht="28.5" x14ac:dyDescent="0.2">
      <c r="A31" s="45">
        <f>'[10]FORM 6 (Rp.)(SIMB)'!B23</f>
        <v>14</v>
      </c>
      <c r="B31" s="45" t="str">
        <f>'[10]FORM 6 (Rp.)(SIMB)'!A23</f>
        <v>1.03.1.03.02.02.21.</v>
      </c>
      <c r="C31" s="46" t="str">
        <f>'[10]FORM 6 (Rp.)(SIMB)'!C23</f>
        <v>Kegiatan Pemeliharaan Rutin/Berkala Rumah Dinas</v>
      </c>
      <c r="D31" s="47" t="str">
        <f>'[10]FORM 6 (Rp.)(SIMB)'!D23</f>
        <v>Kepum</v>
      </c>
      <c r="E31" s="63"/>
      <c r="F31" s="49">
        <f>'[10]FORM 6 (Rp.)(SIMB)'!E23</f>
        <v>180000000</v>
      </c>
      <c r="G31" s="50">
        <f t="shared" si="10"/>
        <v>0.1232751106811884</v>
      </c>
      <c r="H31" s="51">
        <f>'[10]FORM 8 (%)'!G23</f>
        <v>0.5</v>
      </c>
      <c r="I31" s="51">
        <f t="shared" ref="I31:I39" si="13">+H31*G31/100</f>
        <v>6.1637555340594201E-4</v>
      </c>
      <c r="J31" s="52">
        <f>(1/100)*'[10]FORM 6 (Rp.)(SIMB)'!F147*F31</f>
        <v>0</v>
      </c>
      <c r="K31" s="52">
        <f>(1/100)*'[10]FORM 6 (Rp.) (DINAS)'!F147*F31</f>
        <v>0</v>
      </c>
      <c r="L31" s="53" t="str">
        <f>'[10]FORM 4'!D22</f>
        <v>6 Rumah Dinas &amp; 4 Mess</v>
      </c>
      <c r="M31" s="54" t="str">
        <f>[10]SEKRET!E78</f>
        <v>Pemeliharaan rumah dinas &amp; mess 1 bln</v>
      </c>
      <c r="N31" s="52">
        <f>[10]SEKRET!G78</f>
        <v>0</v>
      </c>
      <c r="O31" s="52">
        <f>[10]SEKRET!H78</f>
        <v>0</v>
      </c>
      <c r="P31" s="52">
        <f>[10]SEKRET!I78</f>
        <v>0</v>
      </c>
      <c r="Q31" s="55">
        <f t="shared" si="11"/>
        <v>0</v>
      </c>
      <c r="R31" s="56">
        <f t="shared" si="12"/>
        <v>0</v>
      </c>
      <c r="S31" s="57"/>
      <c r="T31" s="67">
        <f t="shared" ref="T31:T39" si="14">R31*G31/100</f>
        <v>0</v>
      </c>
      <c r="U31" s="52">
        <f t="shared" ref="U31:U39" si="15">V31*F31/100</f>
        <v>990000.00000000012</v>
      </c>
      <c r="V31" s="68">
        <f>[10]SEKRET!N78</f>
        <v>0.55000000000000004</v>
      </c>
      <c r="W31" s="69">
        <f t="shared" ref="W31:W39" si="16">V31-R31</f>
        <v>0.55000000000000004</v>
      </c>
      <c r="X31" s="57">
        <v>0</v>
      </c>
      <c r="Y31" s="52">
        <f t="shared" ref="Y31:Y39" si="17">+W31*F31/100</f>
        <v>990000.00000000012</v>
      </c>
      <c r="Z31" s="59">
        <f>[10]SEKRET!T78</f>
        <v>0</v>
      </c>
      <c r="AA31" s="59" t="s">
        <v>41</v>
      </c>
      <c r="AC31" s="61">
        <f>U31-'[12]RFK-1S'!N106</f>
        <v>-13894000</v>
      </c>
      <c r="AD31" s="62">
        <f>V31-'[12]RFK-1S'!O106</f>
        <v>-9.0499999999999989</v>
      </c>
      <c r="AF31" s="62">
        <f>H31-'[12]RFK-1S'!H106</f>
        <v>0.5</v>
      </c>
      <c r="AG31" s="61">
        <f>J31-'[12]RFK-1S'!I106</f>
        <v>0</v>
      </c>
    </row>
    <row r="32" spans="1:33" s="60" customFormat="1" ht="33.75" x14ac:dyDescent="0.2">
      <c r="A32" s="45">
        <f>'[10]FORM 6 (Rp.)(SIMB)'!B24</f>
        <v>15</v>
      </c>
      <c r="B32" s="45" t="str">
        <f>'[10]FORM 6 (Rp.)(SIMB)'!A24</f>
        <v>1.03.1.03.02.02.22.</v>
      </c>
      <c r="C32" s="46" t="str">
        <f>'[10]FORM 6 (Rp.)(SIMB)'!C24</f>
        <v>Kegiatan Pemeliharaan Rutin/Berkala Gedung Kantor</v>
      </c>
      <c r="D32" s="47" t="str">
        <f>'[10]FORM 6 (Rp.)(SIMB)'!D24</f>
        <v>Kepum</v>
      </c>
      <c r="E32" s="63"/>
      <c r="F32" s="49">
        <f>'[10]FORM 6 (Rp.)(SIMB)'!E24</f>
        <v>1070000000</v>
      </c>
      <c r="G32" s="50">
        <f t="shared" si="10"/>
        <v>0.7328020468270644</v>
      </c>
      <c r="H32" s="51">
        <f>'[10]FORM 8 (%)'!G24</f>
        <v>0.5</v>
      </c>
      <c r="I32" s="51">
        <f t="shared" si="13"/>
        <v>3.6640102341353219E-3</v>
      </c>
      <c r="J32" s="52">
        <f>(1/100)*'[10]FORM 6 (Rp.)(SIMB)'!F148*F32</f>
        <v>0</v>
      </c>
      <c r="K32" s="52">
        <f>(1/100)*'[10]FORM 6 (Rp.) (DINAS)'!F148*F32</f>
        <v>0</v>
      </c>
      <c r="L32" s="53" t="str">
        <f>'[10]FORM 4'!D23</f>
        <v>6 balai &amp; 1 kantor dinas</v>
      </c>
      <c r="M32" s="54" t="str">
        <f>[10]SEKRET!E82</f>
        <v>Terpeliharanya gedung kantor Dinas &amp; BPSDA 1 bln</v>
      </c>
      <c r="N32" s="52">
        <f>[10]SEKRET!G82</f>
        <v>0</v>
      </c>
      <c r="O32" s="52">
        <f>[10]SEKRET!H82</f>
        <v>0</v>
      </c>
      <c r="P32" s="52">
        <f>[10]SEKRET!I82</f>
        <v>0</v>
      </c>
      <c r="Q32" s="55">
        <f t="shared" si="11"/>
        <v>0</v>
      </c>
      <c r="R32" s="56">
        <f t="shared" si="12"/>
        <v>0</v>
      </c>
      <c r="S32" s="57"/>
      <c r="T32" s="56">
        <f t="shared" si="14"/>
        <v>0</v>
      </c>
      <c r="U32" s="52">
        <f t="shared" si="15"/>
        <v>5885000</v>
      </c>
      <c r="V32" s="56">
        <f>[10]SEKRET!N82</f>
        <v>0.55000000000000004</v>
      </c>
      <c r="W32" s="58">
        <f t="shared" si="16"/>
        <v>0.55000000000000004</v>
      </c>
      <c r="X32" s="56">
        <f t="shared" ref="X32:X39" si="18">W32*G32/100</f>
        <v>4.030411257548854E-3</v>
      </c>
      <c r="Y32" s="52">
        <f t="shared" si="17"/>
        <v>5885000</v>
      </c>
      <c r="Z32" s="59">
        <f>[10]SEKRET!T82</f>
        <v>0</v>
      </c>
      <c r="AA32" s="59" t="s">
        <v>41</v>
      </c>
      <c r="AC32" s="61">
        <f>U32-'[12]RFK-1S'!N107</f>
        <v>-35296800</v>
      </c>
      <c r="AD32" s="62">
        <f>V32-'[12]RFK-1S'!O107</f>
        <v>-2.9699999999999998</v>
      </c>
      <c r="AF32" s="62">
        <f>H32-'[12]RFK-1S'!H107</f>
        <v>0.5</v>
      </c>
      <c r="AG32" s="61">
        <f>J32-'[12]RFK-1S'!I107</f>
        <v>0</v>
      </c>
    </row>
    <row r="33" spans="1:33" s="60" customFormat="1" ht="33.75" x14ac:dyDescent="0.2">
      <c r="A33" s="45">
        <f>'[10]FORM 6 (Rp.)(SIMB)'!B25</f>
        <v>16</v>
      </c>
      <c r="B33" s="45" t="str">
        <f>'[10]FORM 6 (Rp.)(SIMB)'!A25</f>
        <v>1.03.1.03.02.02.24.</v>
      </c>
      <c r="C33" s="46" t="str">
        <f>'[10]FORM 6 (Rp.)(SIMB)'!C25</f>
        <v>Kegiatan Pemeliharaan Rutin/Berkala Kendaraan Dinas/Operasional</v>
      </c>
      <c r="D33" s="47" t="str">
        <f>'[10]FORM 6 (Rp.)(SIMB)'!D25</f>
        <v>Kepum</v>
      </c>
      <c r="E33" s="63"/>
      <c r="F33" s="49">
        <f>'[10]FORM 6 (Rp.)(SIMB)'!E25</f>
        <v>1423586000</v>
      </c>
      <c r="G33" s="50">
        <f t="shared" si="10"/>
        <v>0.97495956507883486</v>
      </c>
      <c r="H33" s="51">
        <f>'[10]FORM 8 (%)'!G25</f>
        <v>8.8333216258097504</v>
      </c>
      <c r="I33" s="51">
        <f t="shared" si="13"/>
        <v>8.6121314105009408E-2</v>
      </c>
      <c r="J33" s="52">
        <f>(1/100)*'[10]FORM 6 (Rp.)(SIMB)'!F149*F33</f>
        <v>118631999.99999999</v>
      </c>
      <c r="K33" s="52">
        <f>(1/100)*'[10]FORM 6 (Rp.) (DINAS)'!F149*F33</f>
        <v>118631999.99999999</v>
      </c>
      <c r="L33" s="53" t="str">
        <f>'[10]FORM 4'!D24</f>
        <v>6 balai &amp; 1 kantor dinas</v>
      </c>
      <c r="M33" s="54" t="str">
        <f>[10]SEKRET!E86</f>
        <v>perawatan dan pemeliharaan dinas 1 bln</v>
      </c>
      <c r="N33" s="52">
        <f>[10]SEKRET!G86</f>
        <v>0</v>
      </c>
      <c r="O33" s="52">
        <f>[10]SEKRET!H86</f>
        <v>79712500</v>
      </c>
      <c r="P33" s="52">
        <f>[10]SEKRET!I86</f>
        <v>79712500</v>
      </c>
      <c r="Q33" s="55">
        <f t="shared" si="11"/>
        <v>5.5994158414033297</v>
      </c>
      <c r="R33" s="56">
        <f t="shared" si="12"/>
        <v>0</v>
      </c>
      <c r="S33" s="57"/>
      <c r="T33" s="56">
        <f t="shared" si="14"/>
        <v>0</v>
      </c>
      <c r="U33" s="52">
        <f t="shared" si="15"/>
        <v>126461723</v>
      </c>
      <c r="V33" s="56">
        <f>[10]SEKRET!N86</f>
        <v>8.8833216258097512</v>
      </c>
      <c r="W33" s="58">
        <f t="shared" si="16"/>
        <v>8.8833216258097512</v>
      </c>
      <c r="X33" s="56">
        <f t="shared" si="18"/>
        <v>8.6608793887548843E-2</v>
      </c>
      <c r="Y33" s="52">
        <f t="shared" si="17"/>
        <v>126461723</v>
      </c>
      <c r="Z33" s="59">
        <f>[10]SEKRET!T86</f>
        <v>0</v>
      </c>
      <c r="AA33" s="59" t="s">
        <v>41</v>
      </c>
      <c r="AC33" s="61">
        <f>U33-'[12]RFK-1S'!N108</f>
        <v>-176455357</v>
      </c>
      <c r="AD33" s="62">
        <f>V33-'[12]RFK-1S'!O108</f>
        <v>-12.746678374190248</v>
      </c>
      <c r="AF33" s="62">
        <f>H33-'[12]RFK-1S'!H108</f>
        <v>-6.1666783741902496</v>
      </c>
      <c r="AG33" s="61">
        <f>J33-'[12]RFK-1S'!I108</f>
        <v>-91454850.000000015</v>
      </c>
    </row>
    <row r="34" spans="1:33" s="60" customFormat="1" ht="33.75" x14ac:dyDescent="0.2">
      <c r="A34" s="45">
        <f>'[10]FORM 6 (Rp.)(SIMB)'!B26</f>
        <v>17</v>
      </c>
      <c r="B34" s="45" t="str">
        <f>'[10]FORM 6 (Rp.)(SIMB)'!A26</f>
        <v>1.03.1.03.02.02.26.</v>
      </c>
      <c r="C34" s="46" t="str">
        <f>'[10]FORM 6 (Rp.)(SIMB)'!C26</f>
        <v>Kegiatan Pemeliharaan Rutin /Berkala Perlengkapan Gedung Kantor</v>
      </c>
      <c r="D34" s="47" t="str">
        <f>'[10]FORM 6 (Rp.)(SIMB)'!D26</f>
        <v>Kepum</v>
      </c>
      <c r="E34" s="63"/>
      <c r="F34" s="49">
        <f>'[10]FORM 6 (Rp.)(SIMB)'!E26</f>
        <v>30000000</v>
      </c>
      <c r="G34" s="50">
        <f t="shared" si="10"/>
        <v>2.0545851780198066E-2</v>
      </c>
      <c r="H34" s="51">
        <f>'[10]FORM 8 (%)'!G26</f>
        <v>8.8333333333333321</v>
      </c>
      <c r="I34" s="51">
        <f t="shared" si="13"/>
        <v>1.8148835739174958E-3</v>
      </c>
      <c r="J34" s="52">
        <f>(1/100)*'[10]FORM 6 (Rp.)(SIMB)'!F150*F34</f>
        <v>2500000</v>
      </c>
      <c r="K34" s="52">
        <f>(1/100)*'[10]FORM 6 (Rp.) (DINAS)'!F150*F34</f>
        <v>2500000</v>
      </c>
      <c r="L34" s="53" t="str">
        <f>'[10]FORM 4'!D25</f>
        <v>2 genset</v>
      </c>
      <c r="M34" s="54" t="str">
        <f>[10]SEKRET!E90</f>
        <v>terpeliharanya perlengkapan gedung kantor 1 bln</v>
      </c>
      <c r="N34" s="52">
        <f>[10]SEKRET!G90</f>
        <v>0</v>
      </c>
      <c r="O34" s="52">
        <f>[10]SEKRET!H90</f>
        <v>4860000</v>
      </c>
      <c r="P34" s="52">
        <f>[10]SEKRET!I90</f>
        <v>4860000</v>
      </c>
      <c r="Q34" s="55">
        <f t="shared" si="11"/>
        <v>16.2</v>
      </c>
      <c r="R34" s="56">
        <f t="shared" si="12"/>
        <v>0</v>
      </c>
      <c r="S34" s="57"/>
      <c r="T34" s="56">
        <f t="shared" si="14"/>
        <v>0</v>
      </c>
      <c r="U34" s="52">
        <f t="shared" si="15"/>
        <v>4875000</v>
      </c>
      <c r="V34" s="56">
        <f>[10]SEKRET!N90</f>
        <v>16.25</v>
      </c>
      <c r="W34" s="58">
        <f t="shared" si="16"/>
        <v>16.25</v>
      </c>
      <c r="X34" s="56">
        <f t="shared" si="18"/>
        <v>3.3387009142821856E-3</v>
      </c>
      <c r="Y34" s="52">
        <f t="shared" si="17"/>
        <v>4875000</v>
      </c>
      <c r="Z34" s="59">
        <f>[10]SEKRET!T90</f>
        <v>0</v>
      </c>
      <c r="AA34" s="59" t="s">
        <v>41</v>
      </c>
      <c r="AC34" s="61">
        <f>U34-'[12]RFK-1S'!N109</f>
        <v>-525000</v>
      </c>
      <c r="AD34" s="62">
        <f>V34-'[12]RFK-1S'!O109</f>
        <v>-1.75</v>
      </c>
      <c r="AF34" s="62">
        <f>H34-'[12]RFK-1S'!H109</f>
        <v>-9.1666666666666679</v>
      </c>
      <c r="AG34" s="61">
        <f>J34-'[12]RFK-1S'!I109</f>
        <v>-2900000</v>
      </c>
    </row>
    <row r="35" spans="1:33" s="60" customFormat="1" ht="33.75" x14ac:dyDescent="0.2">
      <c r="A35" s="45">
        <f>'[10]FORM 6 (Rp.)(SIMB)'!B27</f>
        <v>18</v>
      </c>
      <c r="B35" s="45" t="str">
        <f>'[10]FORM 6 (Rp.)(SIMB)'!A27</f>
        <v>1.03.1.03.02.02.29.</v>
      </c>
      <c r="C35" s="46" t="str">
        <f>'[10]FORM 6 (Rp.)(SIMB)'!C27</f>
        <v>Kegiatan Pemeliharaan Rutin/Berkala Meubelair</v>
      </c>
      <c r="D35" s="47" t="str">
        <f>'[10]FORM 6 (Rp.)(SIMB)'!D27</f>
        <v>Kepum</v>
      </c>
      <c r="E35" s="63"/>
      <c r="F35" s="49">
        <f>'[10]FORM 6 (Rp.)(SIMB)'!E27</f>
        <v>22555000</v>
      </c>
      <c r="G35" s="50">
        <f t="shared" si="10"/>
        <v>1.5447056230078913E-2</v>
      </c>
      <c r="H35" s="51">
        <f>'[10]FORM 8 (%)'!G27</f>
        <v>0.5</v>
      </c>
      <c r="I35" s="51">
        <f t="shared" si="13"/>
        <v>7.7235281150394566E-5</v>
      </c>
      <c r="J35" s="52">
        <f>(1/100)*'[10]FORM 6 (Rp.)(SIMB)'!F151*F35</f>
        <v>0</v>
      </c>
      <c r="K35" s="52">
        <f>(1/100)*'[10]FORM 6 (Rp.) (DINAS)'!F151*F35</f>
        <v>0</v>
      </c>
      <c r="L35" s="53" t="str">
        <f>'[10]FORM 4'!D26</f>
        <v>6 balai &amp; 1 kantor dinas</v>
      </c>
      <c r="M35" s="54" t="str">
        <f>[10]SEKRET!E94</f>
        <v>Terawatnya perlengkapan gedung kantor 1 bln</v>
      </c>
      <c r="N35" s="52">
        <f>[10]SEKRET!G94</f>
        <v>0</v>
      </c>
      <c r="O35" s="52">
        <f>[10]SEKRET!H94</f>
        <v>0</v>
      </c>
      <c r="P35" s="52">
        <f>[10]SEKRET!I94</f>
        <v>0</v>
      </c>
      <c r="Q35" s="55">
        <f t="shared" si="11"/>
        <v>0</v>
      </c>
      <c r="R35" s="56">
        <f t="shared" si="12"/>
        <v>0</v>
      </c>
      <c r="S35" s="57"/>
      <c r="T35" s="56">
        <f t="shared" si="14"/>
        <v>0</v>
      </c>
      <c r="U35" s="52">
        <f t="shared" si="15"/>
        <v>124052.50000000001</v>
      </c>
      <c r="V35" s="56">
        <f>[10]SEKRET!N94</f>
        <v>0.55000000000000004</v>
      </c>
      <c r="W35" s="58">
        <f t="shared" si="16"/>
        <v>0.55000000000000004</v>
      </c>
      <c r="X35" s="56">
        <f t="shared" si="18"/>
        <v>8.4958809265434039E-5</v>
      </c>
      <c r="Y35" s="52">
        <f t="shared" si="17"/>
        <v>124052.50000000001</v>
      </c>
      <c r="Z35" s="59">
        <f>[10]SEKRET!T94</f>
        <v>0</v>
      </c>
      <c r="AA35" s="59" t="s">
        <v>41</v>
      </c>
      <c r="AC35" s="61">
        <f>U35-'[12]RFK-1S'!N110</f>
        <v>-2882447.5</v>
      </c>
      <c r="AD35" s="62">
        <f>V35-'[12]RFK-1S'!O110</f>
        <v>-14.52</v>
      </c>
      <c r="AF35" s="62">
        <f>H35-'[12]RFK-1S'!H110</f>
        <v>0.5</v>
      </c>
      <c r="AG35" s="61">
        <f>J35-'[12]RFK-1S'!I110</f>
        <v>0</v>
      </c>
    </row>
    <row r="36" spans="1:33" s="60" customFormat="1" ht="33.75" x14ac:dyDescent="0.2">
      <c r="A36" s="45">
        <f>'[10]FORM 6 (Rp.)(SIMB)'!B28</f>
        <v>19</v>
      </c>
      <c r="B36" s="45" t="str">
        <f>'[10]FORM 6 (Rp.)(SIMB)'!A28</f>
        <v>1.03.1.03.02.02.30.</v>
      </c>
      <c r="C36" s="46" t="str">
        <f>'[10]FORM 6 (Rp.)(SIMB)'!C28</f>
        <v>Kegiatan Pemeliharaan Rutin/Berkala Peralatan Kantor dan Rumah Tangga</v>
      </c>
      <c r="D36" s="47" t="str">
        <f>'[10]FORM 6 (Rp.)(SIMB)'!D28</f>
        <v>Kepum</v>
      </c>
      <c r="E36" s="63"/>
      <c r="F36" s="49">
        <f>'[10]FORM 6 (Rp.)(SIMB)'!E28</f>
        <v>203592000</v>
      </c>
      <c r="G36" s="50">
        <f t="shared" si="10"/>
        <v>0.13943236852113616</v>
      </c>
      <c r="H36" s="51">
        <f>'[10]FORM 8 (%)'!G28</f>
        <v>8.8333333333333321</v>
      </c>
      <c r="I36" s="51">
        <f t="shared" si="13"/>
        <v>1.2316525886033693E-2</v>
      </c>
      <c r="J36" s="52">
        <f>(1/100)*'[10]FORM 6 (Rp.)(SIMB)'!F152*F36</f>
        <v>16966000</v>
      </c>
      <c r="K36" s="52">
        <f>(1/100)*'[10]FORM 6 (Rp.) (DINAS)'!F152*F36</f>
        <v>16966000</v>
      </c>
      <c r="L36" s="53" t="str">
        <f>'[10]FORM 4'!D27</f>
        <v>361 jenis</v>
      </c>
      <c r="M36" s="54" t="str">
        <f>[10]SEKRET!E98</f>
        <v>Terpeliharanya alat kantor &amp; rumah tangga 1 bln</v>
      </c>
      <c r="N36" s="52">
        <f>[10]SEKRET!G98</f>
        <v>0</v>
      </c>
      <c r="O36" s="52">
        <f>[10]SEKRET!H98</f>
        <v>9710000</v>
      </c>
      <c r="P36" s="52">
        <f>[10]SEKRET!I98</f>
        <v>9710000</v>
      </c>
      <c r="Q36" s="55">
        <f t="shared" si="11"/>
        <v>4.7693426067821916</v>
      </c>
      <c r="R36" s="56">
        <f t="shared" si="12"/>
        <v>0</v>
      </c>
      <c r="S36" s="57"/>
      <c r="T36" s="56">
        <f t="shared" si="14"/>
        <v>0</v>
      </c>
      <c r="U36" s="52">
        <f t="shared" si="15"/>
        <v>18085756</v>
      </c>
      <c r="V36" s="56">
        <f>[10]SEKRET!N98</f>
        <v>8.8833333333333329</v>
      </c>
      <c r="W36" s="58">
        <f t="shared" si="16"/>
        <v>8.8833333333333329</v>
      </c>
      <c r="X36" s="56">
        <f t="shared" si="18"/>
        <v>1.2386242070294262E-2</v>
      </c>
      <c r="Y36" s="52">
        <f t="shared" si="17"/>
        <v>18085756</v>
      </c>
      <c r="Z36" s="59">
        <f>[10]SEKRET!T98</f>
        <v>0</v>
      </c>
      <c r="AA36" s="59" t="s">
        <v>41</v>
      </c>
      <c r="AC36" s="61">
        <f>U36-'[12]RFK-1S'!N111</f>
        <v>-20741984</v>
      </c>
      <c r="AD36" s="62">
        <f>V36-'[12]RFK-1S'!O111</f>
        <v>-12.116666666666667</v>
      </c>
      <c r="AF36" s="62">
        <f>H36-'[12]RFK-1S'!H111</f>
        <v>-12.166666666666668</v>
      </c>
      <c r="AG36" s="61">
        <f>J36-'[12]RFK-1S'!I111</f>
        <v>-21861740</v>
      </c>
    </row>
    <row r="37" spans="1:33" s="60" customFormat="1" ht="33.75" x14ac:dyDescent="0.2">
      <c r="A37" s="45">
        <f>'[10]FORM 6 (Rp.)(SIMB)'!B29</f>
        <v>20</v>
      </c>
      <c r="B37" s="45" t="str">
        <f>'[10]FORM 6 (Rp.)(SIMB)'!A29</f>
        <v>1.03.1.03.02.02.33.</v>
      </c>
      <c r="C37" s="46" t="str">
        <f>'[10]FORM 6 (Rp.)(SIMB)'!C29</f>
        <v>Kegiatan Pemeliharaan Rutin/Berkala Arsip</v>
      </c>
      <c r="D37" s="47" t="str">
        <f>'[10]FORM 6 (Rp.)(SIMB)'!D29</f>
        <v>Kepum</v>
      </c>
      <c r="E37" s="63"/>
      <c r="F37" s="49">
        <f>'[10]FORM 6 (Rp.)(SIMB)'!E29</f>
        <v>11400000</v>
      </c>
      <c r="G37" s="50">
        <f t="shared" si="10"/>
        <v>7.8074236764752655E-3</v>
      </c>
      <c r="H37" s="51">
        <f>'[10]FORM 8 (%)'!G29</f>
        <v>0.5</v>
      </c>
      <c r="I37" s="51">
        <f t="shared" si="13"/>
        <v>3.9037118382376329E-5</v>
      </c>
      <c r="J37" s="52">
        <f>(1/100)*'[10]FORM 6 (Rp.)(SIMB)'!F153*F37</f>
        <v>0</v>
      </c>
      <c r="K37" s="52">
        <f>(1/100)*'[10]FORM 6 (Rp.) (DINAS)'!F153*F37</f>
        <v>0</v>
      </c>
      <c r="L37" s="53" t="str">
        <f>'[10]FORM 4'!D28</f>
        <v>1 Dinas &amp; 6 Balai</v>
      </c>
      <c r="M37" s="54" t="str">
        <f>[10]SEKRET!E102</f>
        <v>Terjaganya kondisi arsip Dinas 1 bln dengan baik &amp; rapi</v>
      </c>
      <c r="N37" s="52">
        <f>[10]SEKRET!G102</f>
        <v>0</v>
      </c>
      <c r="O37" s="52">
        <f>[10]SEKRET!H102</f>
        <v>424000</v>
      </c>
      <c r="P37" s="52">
        <f>[10]SEKRET!I102</f>
        <v>424000</v>
      </c>
      <c r="Q37" s="55">
        <f t="shared" si="11"/>
        <v>3.7192982456140355</v>
      </c>
      <c r="R37" s="56">
        <f t="shared" si="12"/>
        <v>0</v>
      </c>
      <c r="S37" s="57"/>
      <c r="T37" s="56">
        <f t="shared" si="14"/>
        <v>0</v>
      </c>
      <c r="U37" s="52">
        <f t="shared" si="15"/>
        <v>429700</v>
      </c>
      <c r="V37" s="56">
        <f>[10]SEKRET!N102</f>
        <v>3.7692982456140354</v>
      </c>
      <c r="W37" s="58">
        <f t="shared" si="16"/>
        <v>3.7692982456140354</v>
      </c>
      <c r="X37" s="56">
        <f t="shared" si="18"/>
        <v>2.9428508366503701E-4</v>
      </c>
      <c r="Y37" s="52">
        <f t="shared" si="17"/>
        <v>429700</v>
      </c>
      <c r="Z37" s="59">
        <f>[10]SEKRET!T102</f>
        <v>0</v>
      </c>
      <c r="AA37" s="59" t="s">
        <v>41</v>
      </c>
      <c r="AC37" s="61">
        <f>U37-'[12]RFK-1S'!N112</f>
        <v>-1953500</v>
      </c>
      <c r="AD37" s="62">
        <f>V37-'[12]RFK-1S'!O112</f>
        <v>-20.230701754385965</v>
      </c>
      <c r="AF37" s="62">
        <f>H37-'[12]RFK-1S'!H112</f>
        <v>-23.5</v>
      </c>
      <c r="AG37" s="61">
        <f>J37-'[12]RFK-1S'!I112</f>
        <v>-2383200</v>
      </c>
    </row>
    <row r="38" spans="1:33" s="60" customFormat="1" ht="33.75" x14ac:dyDescent="0.2">
      <c r="A38" s="45">
        <f>'[10]FORM 6 (Rp.)(SIMB)'!B30</f>
        <v>21</v>
      </c>
      <c r="B38" s="45" t="str">
        <f>'[10]FORM 6 (Rp.)(SIMB)'!A30</f>
        <v>1.03.1.03.02.02.38.</v>
      </c>
      <c r="C38" s="46" t="str">
        <f>'[10]FORM 6 (Rp.)(SIMB)'!C30</f>
        <v>Kegiatan Pemeliharan Rutin/Berkala Alat Besar dan Berat</v>
      </c>
      <c r="D38" s="47" t="str">
        <f>'[10]FORM 6 (Rp.)(SIMB)'!D30</f>
        <v>PBP-SWP</v>
      </c>
      <c r="E38" s="63"/>
      <c r="F38" s="49">
        <f>'[10]FORM 6 (Rp.)(SIMB)'!E30</f>
        <v>926000000</v>
      </c>
      <c r="G38" s="50">
        <f t="shared" si="10"/>
        <v>0.63418195828211366</v>
      </c>
      <c r="H38" s="51">
        <f>'[10]FORM 8 (%)'!G30</f>
        <v>5.8</v>
      </c>
      <c r="I38" s="51">
        <f t="shared" si="13"/>
        <v>3.6782553580362587E-2</v>
      </c>
      <c r="J38" s="52">
        <f>(1/100)*'[10]FORM 6 (Rp.)(SIMB)'!F154*F38</f>
        <v>53670000</v>
      </c>
      <c r="K38" s="52">
        <f>(1/100)*'[10]FORM 6 (Rp.) (DINAS)'!F154*F38</f>
        <v>53670000</v>
      </c>
      <c r="L38" s="53" t="str">
        <f>'[10]FORM 4'!D29</f>
        <v>19 Unit</v>
      </c>
      <c r="M38" s="54">
        <f>[10]SWP!E44</f>
        <v>0</v>
      </c>
      <c r="N38" s="52">
        <f>[10]SWP!G44</f>
        <v>0</v>
      </c>
      <c r="O38" s="52">
        <f>[10]SWP!H44</f>
        <v>0</v>
      </c>
      <c r="P38" s="52">
        <f>[10]SWP!I44</f>
        <v>0</v>
      </c>
      <c r="Q38" s="55">
        <f t="shared" si="11"/>
        <v>0</v>
      </c>
      <c r="R38" s="56">
        <f t="shared" si="12"/>
        <v>0</v>
      </c>
      <c r="S38" s="57"/>
      <c r="T38" s="56">
        <f t="shared" si="14"/>
        <v>0</v>
      </c>
      <c r="U38" s="52">
        <f t="shared" si="15"/>
        <v>0</v>
      </c>
      <c r="V38" s="56">
        <f>[10]SWP!N44</f>
        <v>0</v>
      </c>
      <c r="W38" s="58">
        <f t="shared" si="16"/>
        <v>0</v>
      </c>
      <c r="X38" s="56">
        <f t="shared" si="18"/>
        <v>0</v>
      </c>
      <c r="Y38" s="52">
        <f t="shared" si="17"/>
        <v>0</v>
      </c>
      <c r="Z38" s="59" t="str">
        <f>[10]SWP!T44</f>
        <v>Harga satuan bahan belum ada (belum keluar)</v>
      </c>
      <c r="AA38" s="59" t="s">
        <v>41</v>
      </c>
      <c r="AC38" s="61">
        <f>U38-'[12]RFK-1S'!N88</f>
        <v>-189013500</v>
      </c>
      <c r="AD38" s="62">
        <f>V38-'[12]RFK-1S'!O88</f>
        <v>-23.48</v>
      </c>
      <c r="AF38" s="62">
        <f>H38-'[12]RFK-1S'!H88</f>
        <v>-14.669999999999998</v>
      </c>
      <c r="AG38" s="61">
        <f>J38-'[12]RFK-1S'!I88</f>
        <v>-111113500</v>
      </c>
    </row>
    <row r="39" spans="1:33" s="60" customFormat="1" ht="28.5" x14ac:dyDescent="0.2">
      <c r="A39" s="45">
        <f>'[10]FORM 6 (Rp.)(SIMB)'!B31</f>
        <v>22</v>
      </c>
      <c r="B39" s="45" t="str">
        <f>'[10]FORM 6 (Rp.)(SIMB)'!A31</f>
        <v>1.03.1.03.02.02.45.</v>
      </c>
      <c r="C39" s="46" t="str">
        <f>'[10]FORM 6 (Rp.)(SIMB)'!C31</f>
        <v>Kegiatan Rehab Gedung Kantor/UPTD/Balai</v>
      </c>
      <c r="D39" s="47" t="str">
        <f>'[10]FORM 6 (Rp.)(SIMB)'!D31</f>
        <v>Kepum</v>
      </c>
      <c r="E39" s="63"/>
      <c r="F39" s="49">
        <f>'[10]FORM 6 (Rp.)(SIMB)'!E31</f>
        <v>808700000</v>
      </c>
      <c r="G39" s="50">
        <f t="shared" si="10"/>
        <v>0.55384767782153921</v>
      </c>
      <c r="H39" s="51">
        <f>'[10]FORM 8 (%)'!G31</f>
        <v>0.5</v>
      </c>
      <c r="I39" s="51">
        <f t="shared" si="13"/>
        <v>2.769238389107696E-3</v>
      </c>
      <c r="J39" s="52">
        <f>(1/100)*'[10]FORM 6 (Rp.)(SIMB)'!F155*F39</f>
        <v>0</v>
      </c>
      <c r="K39" s="52">
        <f>(1/100)*'[10]FORM 6 (Rp.) (DINAS)'!F155*F39</f>
        <v>0</v>
      </c>
      <c r="L39" s="53" t="str">
        <f>'[10]FORM 4'!D30</f>
        <v>1 dinas</v>
      </c>
      <c r="M39" s="54" t="str">
        <f>[10]SEKRET!E106</f>
        <v>Rehab balai</v>
      </c>
      <c r="N39" s="52">
        <f>[10]SEKRET!G106</f>
        <v>0</v>
      </c>
      <c r="O39" s="52">
        <f>[10]SEKRET!H106</f>
        <v>0</v>
      </c>
      <c r="P39" s="52">
        <f>[10]SEKRET!I106</f>
        <v>0</v>
      </c>
      <c r="Q39" s="55">
        <f t="shared" si="11"/>
        <v>0</v>
      </c>
      <c r="R39" s="56">
        <f t="shared" si="12"/>
        <v>0</v>
      </c>
      <c r="S39" s="57"/>
      <c r="T39" s="56">
        <f t="shared" si="14"/>
        <v>0</v>
      </c>
      <c r="U39" s="52">
        <f t="shared" si="15"/>
        <v>4447850.0000000009</v>
      </c>
      <c r="V39" s="56">
        <f>[10]SEKRET!N106</f>
        <v>0.55000000000000004</v>
      </c>
      <c r="W39" s="58">
        <f t="shared" si="16"/>
        <v>0.55000000000000004</v>
      </c>
      <c r="X39" s="56">
        <f t="shared" si="18"/>
        <v>3.0461622280184659E-3</v>
      </c>
      <c r="Y39" s="52">
        <f t="shared" si="17"/>
        <v>4447850.0000000009</v>
      </c>
      <c r="Z39" s="59">
        <f>[10]SEKRET!T106</f>
        <v>0</v>
      </c>
      <c r="AA39" s="59" t="s">
        <v>41</v>
      </c>
      <c r="AC39" s="61">
        <f>U39-'[12]RFK-1S'!N89</f>
        <v>4447850.0000000009</v>
      </c>
      <c r="AD39" s="62">
        <f>V39-'[12]RFK-1S'!O89</f>
        <v>0.55000000000000004</v>
      </c>
      <c r="AF39" s="62">
        <f>H39-'[12]RFK-1S'!H89</f>
        <v>0.5</v>
      </c>
      <c r="AG39" s="61">
        <f>J39-'[12]RFK-1S'!I89</f>
        <v>0</v>
      </c>
    </row>
    <row r="40" spans="1:33" s="60" customFormat="1" x14ac:dyDescent="0.2">
      <c r="A40" s="45"/>
      <c r="B40" s="45"/>
      <c r="C40" s="46"/>
      <c r="D40" s="47"/>
      <c r="E40" s="63"/>
      <c r="F40" s="49"/>
      <c r="G40" s="50"/>
      <c r="H40" s="51"/>
      <c r="I40" s="51"/>
      <c r="J40" s="52"/>
      <c r="K40" s="52"/>
      <c r="L40" s="53"/>
      <c r="M40" s="54"/>
      <c r="N40" s="52"/>
      <c r="O40" s="52"/>
      <c r="P40" s="52"/>
      <c r="Q40" s="55"/>
      <c r="R40" s="56"/>
      <c r="S40" s="57"/>
      <c r="T40" s="56"/>
      <c r="U40" s="52"/>
      <c r="V40" s="56"/>
      <c r="W40" s="58"/>
      <c r="X40" s="56"/>
      <c r="Y40" s="52"/>
      <c r="Z40" s="59"/>
      <c r="AA40" s="59"/>
      <c r="AC40" s="61"/>
      <c r="AD40" s="62"/>
      <c r="AF40" s="62"/>
      <c r="AG40" s="61"/>
    </row>
    <row r="41" spans="1:33" s="42" customFormat="1" x14ac:dyDescent="0.2">
      <c r="A41" s="29" t="str">
        <f>'[10]FORM 6 (Rp.)(SIMB)'!B33</f>
        <v>III</v>
      </c>
      <c r="B41" s="29" t="str">
        <f>'[10]FORM 6 (Rp.)(SIMB)'!A33</f>
        <v>1.03.1.03.02.03.</v>
      </c>
      <c r="C41" s="30" t="str">
        <f>'[10]FORM 6 (Rp.)(SIMB)'!C33</f>
        <v>Program Peningkatan Disiplin Aparatur</v>
      </c>
      <c r="D41" s="31"/>
      <c r="E41" s="32"/>
      <c r="F41" s="33">
        <f>SUM(F42)</f>
        <v>596468000</v>
      </c>
      <c r="G41" s="34">
        <f>F41/$F$128*100</f>
        <v>0.40849810398770603</v>
      </c>
      <c r="H41" s="34">
        <f>I41*100/G41</f>
        <v>0.5</v>
      </c>
      <c r="I41" s="34">
        <f>SUM(I42)</f>
        <v>2.0424905199385303E-3</v>
      </c>
      <c r="J41" s="35">
        <f>SUM(J42)</f>
        <v>0</v>
      </c>
      <c r="K41" s="35">
        <f>SUM(K42)</f>
        <v>0</v>
      </c>
      <c r="L41" s="32"/>
      <c r="M41" s="32"/>
      <c r="N41" s="35">
        <f>SUM(N42)</f>
        <v>0</v>
      </c>
      <c r="O41" s="35">
        <f>SUM(O42)</f>
        <v>0</v>
      </c>
      <c r="P41" s="35">
        <f>SUM(P42)</f>
        <v>0</v>
      </c>
      <c r="Q41" s="37">
        <f>+P41/F41*100</f>
        <v>0</v>
      </c>
      <c r="R41" s="64">
        <f>S41/F41*100</f>
        <v>0</v>
      </c>
      <c r="S41" s="65"/>
      <c r="T41" s="64">
        <f>SUM(T42)</f>
        <v>0</v>
      </c>
      <c r="U41" s="35">
        <f>SUM(U42)</f>
        <v>3280574</v>
      </c>
      <c r="V41" s="38">
        <f>U41/F41*100</f>
        <v>0.54999999999999993</v>
      </c>
      <c r="W41" s="66">
        <f>Y41/F41*100</f>
        <v>0.54999999999999993</v>
      </c>
      <c r="X41" s="41">
        <f>Y41/$F$128*100</f>
        <v>2.2467395719323832E-3</v>
      </c>
      <c r="Y41" s="35">
        <f>SUM(Y42)</f>
        <v>3280574</v>
      </c>
      <c r="Z41" s="59"/>
      <c r="AA41" s="29"/>
      <c r="AC41" s="43"/>
      <c r="AD41" s="44"/>
      <c r="AF41" s="44"/>
      <c r="AG41" s="43"/>
    </row>
    <row r="42" spans="1:33" s="60" customFormat="1" ht="28.5" x14ac:dyDescent="0.2">
      <c r="A42" s="45">
        <f>'[10]FORM 6 (Rp.)(SIMB)'!B34</f>
        <v>23</v>
      </c>
      <c r="B42" s="45" t="str">
        <f>'[10]FORM 6 (Rp.)(SIMB)'!A34</f>
        <v>1.03.1.03.02.03.02.</v>
      </c>
      <c r="C42" s="46" t="str">
        <f>'[10]FORM 6 (Rp.)(SIMB)'!C34</f>
        <v>Pengadaan Pakaian Dinas beserta Perlengkapannya</v>
      </c>
      <c r="D42" s="47" t="str">
        <f>'[10]FORM 6 (Rp.)(SIMB)'!D34</f>
        <v>Kepum</v>
      </c>
      <c r="E42" s="63"/>
      <c r="F42" s="49">
        <f>'[10]FORM 6 (Rp.)(SIMB)'!E34</f>
        <v>596468000</v>
      </c>
      <c r="G42" s="50">
        <f>F42/$F$128*100</f>
        <v>0.40849810398770603</v>
      </c>
      <c r="H42" s="51">
        <f>'[10]FORM 8 (%)'!G34</f>
        <v>0.5</v>
      </c>
      <c r="I42" s="51">
        <f>+H42*G42/100</f>
        <v>2.0424905199385303E-3</v>
      </c>
      <c r="J42" s="52">
        <f>(1/100)*'[10]FORM 6 (Rp.)(SIMB)'!F158*F42</f>
        <v>0</v>
      </c>
      <c r="K42" s="52">
        <f>(1/100)*'[10]FORM 6 (Rp.) (DINAS)'!F158*F42</f>
        <v>0</v>
      </c>
      <c r="L42" s="53" t="str">
        <f>'[10]FORM 4'!D33</f>
        <v>19 psl, 950 pdh</v>
      </c>
      <c r="M42" s="54" t="str">
        <f>[10]SEKRET!E110</f>
        <v>Persiapan</v>
      </c>
      <c r="N42" s="52">
        <f>[10]SEKRET!G110</f>
        <v>0</v>
      </c>
      <c r="O42" s="52">
        <f>[10]SEKRET!H110</f>
        <v>0</v>
      </c>
      <c r="P42" s="52">
        <f>[10]SEKRET!I110</f>
        <v>0</v>
      </c>
      <c r="Q42" s="55">
        <f>+P42/F42*100</f>
        <v>0</v>
      </c>
      <c r="R42" s="56">
        <f>S42/F42*100</f>
        <v>0</v>
      </c>
      <c r="S42" s="57"/>
      <c r="T42" s="70">
        <f>R42*G42/100</f>
        <v>0</v>
      </c>
      <c r="U42" s="52">
        <f>V42*F42/100</f>
        <v>3280574</v>
      </c>
      <c r="V42" s="70">
        <f>[10]SEKRET!N110</f>
        <v>0.55000000000000004</v>
      </c>
      <c r="W42" s="71">
        <f>V42-R42</f>
        <v>0.55000000000000004</v>
      </c>
      <c r="X42" s="56">
        <f>W42*G42/100</f>
        <v>2.2467395719323832E-3</v>
      </c>
      <c r="Y42" s="52">
        <f>+W42*F42/100</f>
        <v>3280574</v>
      </c>
      <c r="Z42" s="59">
        <f>[10]SEKRET!T110</f>
        <v>0</v>
      </c>
      <c r="AA42" s="59" t="s">
        <v>41</v>
      </c>
      <c r="AC42" s="61">
        <f>U42-'[12]RFK-1S'!N114</f>
        <v>3280574</v>
      </c>
      <c r="AD42" s="62">
        <f>V42-'[12]RFK-1S'!O114</f>
        <v>0.55000000000000004</v>
      </c>
      <c r="AF42" s="62">
        <f>H42-'[12]RFK-1S'!H114</f>
        <v>0.5</v>
      </c>
      <c r="AG42" s="61">
        <f>J42-'[12]RFK-1S'!I114</f>
        <v>0</v>
      </c>
    </row>
    <row r="43" spans="1:33" s="60" customFormat="1" x14ac:dyDescent="0.2">
      <c r="A43" s="45"/>
      <c r="B43" s="45"/>
      <c r="C43" s="46"/>
      <c r="D43" s="47"/>
      <c r="E43" s="63"/>
      <c r="F43" s="49"/>
      <c r="G43" s="50"/>
      <c r="H43" s="51"/>
      <c r="I43" s="51"/>
      <c r="J43" s="52"/>
      <c r="K43" s="52"/>
      <c r="L43" s="53"/>
      <c r="M43" s="54"/>
      <c r="N43" s="52"/>
      <c r="O43" s="52"/>
      <c r="P43" s="52"/>
      <c r="Q43" s="55"/>
      <c r="R43" s="56"/>
      <c r="S43" s="57"/>
      <c r="T43" s="56"/>
      <c r="U43" s="52"/>
      <c r="V43" s="56"/>
      <c r="W43" s="58"/>
      <c r="X43" s="56"/>
      <c r="Y43" s="52"/>
      <c r="Z43" s="59"/>
      <c r="AA43" s="59"/>
      <c r="AC43" s="61"/>
      <c r="AD43" s="62"/>
      <c r="AF43" s="62"/>
      <c r="AG43" s="61"/>
    </row>
    <row r="44" spans="1:33" s="42" customFormat="1" ht="25.5" x14ac:dyDescent="0.2">
      <c r="A44" s="29" t="str">
        <f>'[10]FORM 6 (Rp.)(SIMB)'!B36</f>
        <v>IV</v>
      </c>
      <c r="B44" s="29" t="str">
        <f>'[10]FORM 6 (Rp.)(SIMB)'!A36</f>
        <v>1.03.1.03.02.05.</v>
      </c>
      <c r="C44" s="30" t="str">
        <f>'[10]FORM 6 (Rp.)(SIMB)'!C36</f>
        <v>Program Peningkatan Kapasitas Sumber Daya Aparatur</v>
      </c>
      <c r="D44" s="31"/>
      <c r="E44" s="32"/>
      <c r="F44" s="33">
        <f>SUM(F45:F46)</f>
        <v>260000000</v>
      </c>
      <c r="G44" s="34">
        <f>F44/$F$128*100</f>
        <v>0.17806404876171658</v>
      </c>
      <c r="H44" s="34">
        <f>I44*100/G44</f>
        <v>0.5</v>
      </c>
      <c r="I44" s="34">
        <f>SUM(I45:I46)</f>
        <v>8.9032024380858291E-4</v>
      </c>
      <c r="J44" s="35">
        <f>SUM(J45:J46)</f>
        <v>0</v>
      </c>
      <c r="K44" s="35">
        <f>SUM(K45:K46)</f>
        <v>0</v>
      </c>
      <c r="L44" s="32"/>
      <c r="M44" s="32"/>
      <c r="N44" s="35">
        <f>SUM(N45:N46)</f>
        <v>0</v>
      </c>
      <c r="O44" s="35">
        <f>SUM(O45:O46)</f>
        <v>0</v>
      </c>
      <c r="P44" s="35">
        <f>SUM(P45:P46)</f>
        <v>0</v>
      </c>
      <c r="Q44" s="37">
        <f>+P44/F44*100</f>
        <v>0</v>
      </c>
      <c r="R44" s="64">
        <f>S44/F44*100</f>
        <v>0</v>
      </c>
      <c r="S44" s="65"/>
      <c r="T44" s="64">
        <f>SUM(T45:T46)</f>
        <v>0</v>
      </c>
      <c r="U44" s="35">
        <f>SUM(U45:U46)</f>
        <v>1430000</v>
      </c>
      <c r="V44" s="38">
        <f>U44/F44*100</f>
        <v>0.54999999999999993</v>
      </c>
      <c r="W44" s="66">
        <f>Y44/F44*100</f>
        <v>0.54999999999999993</v>
      </c>
      <c r="X44" s="41">
        <f>Y44/$F$128*100</f>
        <v>9.793522681894411E-4</v>
      </c>
      <c r="Y44" s="35">
        <f>SUM(Y45:Y46)</f>
        <v>1430000</v>
      </c>
      <c r="Z44" s="59"/>
      <c r="AA44" s="29"/>
      <c r="AC44" s="43"/>
      <c r="AD44" s="44"/>
      <c r="AF44" s="44"/>
      <c r="AG44" s="43"/>
    </row>
    <row r="45" spans="1:33" s="60" customFormat="1" ht="28.5" x14ac:dyDescent="0.2">
      <c r="A45" s="45">
        <f>'[10]FORM 6 (Rp.)(SIMB)'!B37</f>
        <v>24</v>
      </c>
      <c r="B45" s="45" t="str">
        <f>'[10]FORM 6 (Rp.)(SIMB)'!A37</f>
        <v>1.03.1.03.02.05.02.</v>
      </c>
      <c r="C45" s="46" t="str">
        <f>'[10]FORM 6 (Rp.)(SIMB)'!C37</f>
        <v>Kegiatan Sosialisasi Peraturan Perundang-undangan</v>
      </c>
      <c r="D45" s="47" t="str">
        <f>'[10]FORM 6 (Rp.)(SIMB)'!D37</f>
        <v>Kepum</v>
      </c>
      <c r="E45" s="63"/>
      <c r="F45" s="49">
        <f>'[10]FORM 6 (Rp.)(SIMB)'!E37</f>
        <v>75000000</v>
      </c>
      <c r="G45" s="50">
        <f>F45/$F$128*100</f>
        <v>5.1364629450495164E-2</v>
      </c>
      <c r="H45" s="51">
        <f>'[10]FORM 8 (%)'!G37</f>
        <v>0.5</v>
      </c>
      <c r="I45" s="51">
        <f>+H45*G45/100</f>
        <v>2.5682314725247583E-4</v>
      </c>
      <c r="J45" s="52">
        <f>(1/100)*'[10]FORM 6 (Rp.)(SIMB)'!F161*F45</f>
        <v>0</v>
      </c>
      <c r="K45" s="52">
        <f>(1/100)*'[10]FORM 6 (Rp.) (DINAS)'!F161*F45</f>
        <v>0</v>
      </c>
      <c r="L45" s="53" t="str">
        <f>'[10]FORM 4'!D36</f>
        <v>225 personil</v>
      </c>
      <c r="M45" s="54" t="str">
        <f>[10]SEKRET!E114</f>
        <v>Persiapan</v>
      </c>
      <c r="N45" s="52">
        <f>[10]SEKRET!G114</f>
        <v>0</v>
      </c>
      <c r="O45" s="52">
        <f>[10]SEKRET!H114</f>
        <v>0</v>
      </c>
      <c r="P45" s="52">
        <f>[10]SEKRET!I114</f>
        <v>0</v>
      </c>
      <c r="Q45" s="55">
        <f>+P45/F45*100</f>
        <v>0</v>
      </c>
      <c r="R45" s="56">
        <f>S45/F45*100</f>
        <v>0</v>
      </c>
      <c r="S45" s="57"/>
      <c r="T45" s="56">
        <f>R45*G45/100</f>
        <v>0</v>
      </c>
      <c r="U45" s="52">
        <f>V45*F45/100</f>
        <v>412500</v>
      </c>
      <c r="V45" s="70">
        <f>[10]SEKRET!N114</f>
        <v>0.55000000000000004</v>
      </c>
      <c r="W45" s="58">
        <f>V45-R45</f>
        <v>0.55000000000000004</v>
      </c>
      <c r="X45" s="56">
        <f>W45*G45/100</f>
        <v>2.8250546197772339E-4</v>
      </c>
      <c r="Y45" s="52">
        <f>+W45*F45/100</f>
        <v>412500</v>
      </c>
      <c r="Z45" s="59">
        <f>[10]SEKRET!T114</f>
        <v>0</v>
      </c>
      <c r="AA45" s="59" t="s">
        <v>41</v>
      </c>
      <c r="AC45" s="61">
        <f>U45-'[12]RFK-1S'!N116</f>
        <v>-7431400</v>
      </c>
      <c r="AD45" s="62">
        <f>V45-'[12]RFK-1S'!O116</f>
        <v>-9.91</v>
      </c>
      <c r="AF45" s="62">
        <f>H45-'[12]RFK-1S'!H116</f>
        <v>0.5</v>
      </c>
      <c r="AG45" s="61">
        <f>J45-'[12]RFK-1S'!I116</f>
        <v>0</v>
      </c>
    </row>
    <row r="46" spans="1:33" s="60" customFormat="1" ht="42.75" x14ac:dyDescent="0.2">
      <c r="A46" s="45">
        <f>'[10]FORM 6 (Rp.)(SIMB)'!B38</f>
        <v>25</v>
      </c>
      <c r="B46" s="45" t="str">
        <f>'[10]FORM 6 (Rp.)(SIMB)'!A38</f>
        <v>1.03.1.03.02.05.03.</v>
      </c>
      <c r="C46" s="46" t="str">
        <f>'[10]FORM 6 (Rp.)(SIMB)'!C38</f>
        <v>Kegiatan Bimbingan Teknis Implementasi Peraturan Perundang-Undangan</v>
      </c>
      <c r="D46" s="47" t="str">
        <f>'[10]FORM 6 (Rp.)(SIMB)'!D38</f>
        <v>Kepum</v>
      </c>
      <c r="E46" s="63"/>
      <c r="F46" s="49">
        <f>'[10]FORM 6 (Rp.)(SIMB)'!E38</f>
        <v>185000000</v>
      </c>
      <c r="G46" s="50">
        <f>F46/$F$128*100</f>
        <v>0.12669941931122142</v>
      </c>
      <c r="H46" s="51">
        <f>'[10]FORM 8 (%)'!G38</f>
        <v>0.5</v>
      </c>
      <c r="I46" s="51">
        <f>+H46*G46/100</f>
        <v>6.3349709655610709E-4</v>
      </c>
      <c r="J46" s="52">
        <f>(1/100)*'[10]FORM 6 (Rp.)(SIMB)'!F162*F46</f>
        <v>0</v>
      </c>
      <c r="K46" s="52">
        <f>(1/100)*'[10]FORM 6 (Rp.) (DINAS)'!F162*F46</f>
        <v>0</v>
      </c>
      <c r="L46" s="53" t="str">
        <f>'[10]FORM 4'!D37</f>
        <v>800 personil</v>
      </c>
      <c r="M46" s="54" t="str">
        <f>[10]SEKRET!E118</f>
        <v>Persiapan</v>
      </c>
      <c r="N46" s="52">
        <f>[10]SEKRET!G118</f>
        <v>0</v>
      </c>
      <c r="O46" s="52">
        <f>[10]SEKRET!H118</f>
        <v>0</v>
      </c>
      <c r="P46" s="52">
        <f>[10]SEKRET!I118</f>
        <v>0</v>
      </c>
      <c r="Q46" s="55">
        <f>+P46/F46*100</f>
        <v>0</v>
      </c>
      <c r="R46" s="56">
        <f>S46/F46*100</f>
        <v>0</v>
      </c>
      <c r="S46" s="57"/>
      <c r="T46" s="56">
        <f>R46*G46/100</f>
        <v>0</v>
      </c>
      <c r="U46" s="52">
        <f>V46*F46/100</f>
        <v>1017500.0000000001</v>
      </c>
      <c r="V46" s="56">
        <f>[10]SEKRET!N118</f>
        <v>0.55000000000000004</v>
      </c>
      <c r="W46" s="58">
        <f>V46-R46</f>
        <v>0.55000000000000004</v>
      </c>
      <c r="X46" s="56">
        <f>W46*G46/100</f>
        <v>6.9684680621171782E-4</v>
      </c>
      <c r="Y46" s="52">
        <f>+W46*F46/100</f>
        <v>1017500.0000000001</v>
      </c>
      <c r="Z46" s="59">
        <f>[10]SEKRET!T118</f>
        <v>0</v>
      </c>
      <c r="AA46" s="59" t="s">
        <v>41</v>
      </c>
      <c r="AC46" s="61">
        <f>U46-'[12]RFK-1S'!N117</f>
        <v>-109982500</v>
      </c>
      <c r="AD46" s="62">
        <f>V46-'[12]RFK-1S'!O117</f>
        <v>-59.45</v>
      </c>
      <c r="AF46" s="62">
        <f>H46-'[12]RFK-1S'!H117</f>
        <v>-59.5</v>
      </c>
      <c r="AG46" s="61">
        <f>J46-'[12]RFK-1S'!I117</f>
        <v>-111000000</v>
      </c>
    </row>
    <row r="47" spans="1:33" s="60" customFormat="1" x14ac:dyDescent="0.2">
      <c r="A47" s="45"/>
      <c r="B47" s="45"/>
      <c r="C47" s="46"/>
      <c r="D47" s="47"/>
      <c r="E47" s="63"/>
      <c r="F47" s="49"/>
      <c r="G47" s="50"/>
      <c r="H47" s="51"/>
      <c r="I47" s="51"/>
      <c r="J47" s="52"/>
      <c r="K47" s="52"/>
      <c r="L47" s="53"/>
      <c r="M47" s="54"/>
      <c r="N47" s="52"/>
      <c r="O47" s="52"/>
      <c r="P47" s="52"/>
      <c r="Q47" s="55"/>
      <c r="R47" s="56"/>
      <c r="S47" s="57"/>
      <c r="T47" s="56"/>
      <c r="U47" s="52"/>
      <c r="V47" s="56"/>
      <c r="W47" s="58"/>
      <c r="X47" s="56"/>
      <c r="Y47" s="52"/>
      <c r="Z47" s="59"/>
      <c r="AA47" s="59"/>
      <c r="AC47" s="61"/>
      <c r="AD47" s="62"/>
      <c r="AF47" s="62"/>
      <c r="AG47" s="61"/>
    </row>
    <row r="48" spans="1:33" s="42" customFormat="1" ht="38.25" x14ac:dyDescent="0.2">
      <c r="A48" s="29" t="str">
        <f>'[10]FORM 6 (Rp.)(SIMB)'!B40</f>
        <v>V</v>
      </c>
      <c r="B48" s="29" t="str">
        <f>'[10]FORM 6 (Rp.)(SIMB)'!A40</f>
        <v>1.03.1.03.02.19.</v>
      </c>
      <c r="C48" s="30" t="str">
        <f>'[10]FORM 6 (Rp.)(SIMB)'!C40</f>
        <v>Program Pengembangan dan Pengelolaan Jaringan Irigasi,  Rawa serta Jaringan Air Lainnya</v>
      </c>
      <c r="D48" s="31"/>
      <c r="E48" s="32"/>
      <c r="F48" s="33">
        <f>SUM(F49:F62)</f>
        <v>63847270000</v>
      </c>
      <c r="G48" s="34">
        <f>F48/$F$128*100</f>
        <v>43.726551533009555</v>
      </c>
      <c r="H48" s="34">
        <f>I48*100/G48</f>
        <v>1.1341670160681891</v>
      </c>
      <c r="I48" s="34">
        <f>SUM(I49:I62)</f>
        <v>0.49593212475145348</v>
      </c>
      <c r="J48" s="35">
        <f>SUM(J49:J62)</f>
        <v>504202000</v>
      </c>
      <c r="K48" s="35">
        <f>SUM(K49:K62)</f>
        <v>654828000</v>
      </c>
      <c r="L48" s="32"/>
      <c r="M48" s="32"/>
      <c r="N48" s="35">
        <f>SUM(N49:N62)</f>
        <v>0</v>
      </c>
      <c r="O48" s="35">
        <f t="shared" ref="O48" si="19">SUM(O49:O62)</f>
        <v>481647235</v>
      </c>
      <c r="P48" s="35">
        <f>SUM(P49:P62)</f>
        <v>481647235</v>
      </c>
      <c r="Q48" s="37">
        <f t="shared" ref="Q48:Q62" si="20">+P48/F48*100</f>
        <v>0.75437404762960103</v>
      </c>
      <c r="R48" s="64">
        <f t="shared" ref="R48:R62" si="21">S48/F48*100</f>
        <v>0</v>
      </c>
      <c r="S48" s="65"/>
      <c r="T48" s="64">
        <f>SUM(T49:T62)</f>
        <v>0</v>
      </c>
      <c r="U48" s="35">
        <f>SUM(U49:U62)</f>
        <v>1057216362</v>
      </c>
      <c r="V48" s="38">
        <f>U48/F48*100</f>
        <v>1.6558521014289256</v>
      </c>
      <c r="W48" s="66">
        <f>Y48/F48*100</f>
        <v>1.6558521014289256</v>
      </c>
      <c r="X48" s="41">
        <f>Y48/$F$128*100</f>
        <v>0.7240470224417408</v>
      </c>
      <c r="Y48" s="35">
        <f>SUM(Y49:Y62)</f>
        <v>1057216362</v>
      </c>
      <c r="Z48" s="59"/>
      <c r="AA48" s="29"/>
      <c r="AC48" s="43"/>
      <c r="AD48" s="44"/>
      <c r="AF48" s="44"/>
      <c r="AG48" s="43"/>
    </row>
    <row r="49" spans="1:33" s="60" customFormat="1" ht="28.5" x14ac:dyDescent="0.2">
      <c r="A49" s="45">
        <f>'[10]FORM 6 (Rp.)(SIMB)'!B41</f>
        <v>26</v>
      </c>
      <c r="B49" s="45" t="str">
        <f>'[10]FORM 6 (Rp.)(SIMB)'!A41</f>
        <v>1.03.1.03.02.19.01.</v>
      </c>
      <c r="C49" s="46" t="str">
        <f>'[10]FORM 6 (Rp.)(SIMB)'!C41</f>
        <v>Kegiatan Perencanaan teknis Prasarana dan Sarana Irigasi</v>
      </c>
      <c r="D49" s="47" t="str">
        <f>'[10]FORM 6 (Rp.)(SIMB)'!D41</f>
        <v>SID</v>
      </c>
      <c r="E49" s="63"/>
      <c r="F49" s="49">
        <f>'[10]FORM 6 (Rp.)(SIMB)'!E41</f>
        <v>2000000000</v>
      </c>
      <c r="G49" s="50">
        <f t="shared" ref="G49:G62" si="22">F49/$F$128*100</f>
        <v>1.3697234520132044</v>
      </c>
      <c r="H49" s="51">
        <f>'[10]FORM 8 (%)'!G41</f>
        <v>0.75</v>
      </c>
      <c r="I49" s="51">
        <f t="shared" ref="I49:I62" si="23">+H49*G49/100</f>
        <v>1.0272925890099033E-2</v>
      </c>
      <c r="J49" s="52">
        <f>(1/100)*'[10]FORM 6 (Rp.)(SIMB)'!F165*F49</f>
        <v>9750000</v>
      </c>
      <c r="K49" s="52">
        <f>(1/100)*'[10]FORM 6 (Rp.) (DINAS)'!F165*F49</f>
        <v>9750000</v>
      </c>
      <c r="L49" s="53" t="str">
        <f>'[10]FORM 4'!D40</f>
        <v>7 Laporan</v>
      </c>
      <c r="M49" s="54" t="str">
        <f>[10]PPT!E16</f>
        <v>Survey lokasi</v>
      </c>
      <c r="N49" s="52">
        <f>[10]PPT!G16</f>
        <v>0</v>
      </c>
      <c r="O49" s="52">
        <f>[10]PPT!H16</f>
        <v>9532100</v>
      </c>
      <c r="P49" s="52">
        <f>[10]PPT!I16</f>
        <v>9532100</v>
      </c>
      <c r="Q49" s="55">
        <f t="shared" si="20"/>
        <v>0.476605</v>
      </c>
      <c r="R49" s="56">
        <f t="shared" si="21"/>
        <v>0</v>
      </c>
      <c r="S49" s="57"/>
      <c r="T49" s="70">
        <f t="shared" ref="T49:T62" si="24">R49*G49/100</f>
        <v>0</v>
      </c>
      <c r="U49" s="52">
        <f t="shared" ref="U49:U62" si="25">V49*F49/100</f>
        <v>16000000</v>
      </c>
      <c r="V49" s="70">
        <f>[10]PPT!N16</f>
        <v>0.8</v>
      </c>
      <c r="W49" s="71">
        <f t="shared" ref="W49:W62" si="26">V49-R49</f>
        <v>0.8</v>
      </c>
      <c r="X49" s="56">
        <f t="shared" ref="X49:X62" si="27">W49*G49/100</f>
        <v>1.0957787616105637E-2</v>
      </c>
      <c r="Y49" s="52">
        <f t="shared" ref="Y49:Y62" si="28">+W49*F49/100</f>
        <v>16000000</v>
      </c>
      <c r="Z49" s="59">
        <f>[10]PPT!T16</f>
        <v>0</v>
      </c>
      <c r="AA49" s="59" t="s">
        <v>41</v>
      </c>
      <c r="AC49" s="61">
        <f>U49-'[12]RFK-1S'!N14</f>
        <v>-31150000</v>
      </c>
      <c r="AD49" s="62">
        <f>V49-'[12]RFK-1S'!O14</f>
        <v>-1.4999999999999998</v>
      </c>
      <c r="AF49" s="62">
        <f>H49-'[12]RFK-1S'!H14</f>
        <v>-1.52</v>
      </c>
      <c r="AG49" s="61">
        <f>J49-'[12]RFK-1S'!I14</f>
        <v>-36785000</v>
      </c>
    </row>
    <row r="50" spans="1:33" s="60" customFormat="1" ht="28.5" x14ac:dyDescent="0.2">
      <c r="A50" s="45">
        <f>'[10]FORM 6 (Rp.)(SIMB)'!B42</f>
        <v>27</v>
      </c>
      <c r="B50" s="45" t="str">
        <f>'[10]FORM 6 (Rp.)(SIMB)'!A42</f>
        <v>1.03.1.03.02.19.02.</v>
      </c>
      <c r="C50" s="46" t="str">
        <f>'[10]FORM 6 (Rp.)(SIMB)'!C42</f>
        <v>Kegiatan Perbaikan dan Pembangunan Prasarana dan Sarana Irigasi</v>
      </c>
      <c r="D50" s="47" t="str">
        <f>'[10]FORM 6 (Rp.)(SIMB)'!D42</f>
        <v>PP-IAB</v>
      </c>
      <c r="E50" s="63"/>
      <c r="F50" s="49">
        <f>'[10]FORM 6 (Rp.)(SIMB)'!E42</f>
        <v>40739390000</v>
      </c>
      <c r="G50" s="50">
        <f t="shared" si="22"/>
        <v>27.900848951856112</v>
      </c>
      <c r="H50" s="51">
        <f>'[10]FORM 8 (%)'!G42</f>
        <v>0.34</v>
      </c>
      <c r="I50" s="51">
        <f t="shared" si="23"/>
        <v>9.4862886436310787E-2</v>
      </c>
      <c r="J50" s="52">
        <f>(1/100)*'[10]FORM 6 (Rp.)(SIMB)'!F166*F50</f>
        <v>46036000</v>
      </c>
      <c r="K50" s="52">
        <f>(1/100)*'[10]FORM 6 (Rp.) (DINAS)'!F166*F50</f>
        <v>138318000</v>
      </c>
      <c r="L50" s="53" t="str">
        <f>'[10]FORM 4'!D41</f>
        <v>33 Daerah Irigasi</v>
      </c>
      <c r="M50" s="54">
        <f>[10]IAB!E34</f>
        <v>0</v>
      </c>
      <c r="N50" s="52">
        <f>[10]IAB!G34</f>
        <v>0</v>
      </c>
      <c r="O50" s="52">
        <f>[10]IAB!H34</f>
        <v>56844800</v>
      </c>
      <c r="P50" s="52">
        <f>[10]IAB!I34</f>
        <v>56844800</v>
      </c>
      <c r="Q50" s="55">
        <f t="shared" si="20"/>
        <v>0.13953277160016386</v>
      </c>
      <c r="R50" s="56">
        <f t="shared" si="21"/>
        <v>0</v>
      </c>
      <c r="S50" s="57"/>
      <c r="T50" s="56">
        <f t="shared" si="24"/>
        <v>0</v>
      </c>
      <c r="U50" s="52">
        <f t="shared" si="25"/>
        <v>407393900</v>
      </c>
      <c r="V50" s="56">
        <f>[10]IAB!N34</f>
        <v>1</v>
      </c>
      <c r="W50" s="58">
        <f t="shared" si="26"/>
        <v>1</v>
      </c>
      <c r="X50" s="56">
        <f t="shared" si="27"/>
        <v>0.27900848951856111</v>
      </c>
      <c r="Y50" s="52">
        <f t="shared" si="28"/>
        <v>407393900</v>
      </c>
      <c r="Z50" s="72">
        <f>[10]IAB!T34</f>
        <v>0</v>
      </c>
      <c r="AA50" s="59" t="s">
        <v>41</v>
      </c>
      <c r="AC50" s="61">
        <f>U50-'[12]RFK-1S'!N15</f>
        <v>148162175</v>
      </c>
      <c r="AD50" s="62">
        <f>V50-'[12]RFK-1S'!O15</f>
        <v>0.25</v>
      </c>
      <c r="AF50" s="62">
        <f>H50-'[12]RFK-1S'!H15</f>
        <v>-0.25999999999999995</v>
      </c>
      <c r="AG50" s="61">
        <f>J50-'[12]RFK-1S'!I15</f>
        <v>-161349380</v>
      </c>
    </row>
    <row r="51" spans="1:33" s="60" customFormat="1" ht="78.75" x14ac:dyDescent="0.2">
      <c r="A51" s="45">
        <f>'[10]FORM 6 (Rp.)(SIMB)'!B43</f>
        <v>28</v>
      </c>
      <c r="B51" s="45" t="str">
        <f>'[10]FORM 6 (Rp.)(SIMB)'!A43</f>
        <v>1.03.1.03.02.19.03.</v>
      </c>
      <c r="C51" s="46" t="str">
        <f>'[10]FORM 6 (Rp.)(SIMB)'!C43</f>
        <v>Kegiatan Pembinaan, Pemantauan &amp; Evaluasi Kinerja dan Kondisi Prasarana dan Sarana Irigasi</v>
      </c>
      <c r="D51" s="47" t="str">
        <f>'[10]FORM 6 (Rp.)(SIMB)'!D43</f>
        <v>OP-IAB</v>
      </c>
      <c r="E51" s="63"/>
      <c r="F51" s="49">
        <f>'[10]FORM 6 (Rp.)(SIMB)'!E43</f>
        <v>300000000</v>
      </c>
      <c r="G51" s="50">
        <f t="shared" si="22"/>
        <v>0.20545851780198066</v>
      </c>
      <c r="H51" s="51">
        <f>'[10]FORM 8 (%)'!G43</f>
        <v>2.67</v>
      </c>
      <c r="I51" s="51">
        <f t="shared" si="23"/>
        <v>5.4857424253128831E-3</v>
      </c>
      <c r="J51" s="52">
        <f>(1/100)*'[10]FORM 6 (Rp.)(SIMB)'!F167*F51</f>
        <v>8000000.0000000019</v>
      </c>
      <c r="K51" s="52">
        <f>(1/100)*'[10]FORM 6 (Rp.) (DINAS)'!F167*F51</f>
        <v>8000000.0000000019</v>
      </c>
      <c r="L51" s="53" t="str">
        <f>'[10]FORM 4'!D42</f>
        <v>5 Dokumen</v>
      </c>
      <c r="M51" s="54" t="str">
        <f>[10]IAB!E16</f>
        <v>Rapat pembinaan OP Irigasi di 6 BPSDA, data ketersediaan air 1 bln, Data kondisi fisik jaringan irigasi &amp; kinerja sistem irigasi 2013 serta AKNPI 2014</v>
      </c>
      <c r="N51" s="52">
        <f>[10]IAB!G16</f>
        <v>0</v>
      </c>
      <c r="O51" s="52">
        <f>[10]IAB!H16</f>
        <v>7500000</v>
      </c>
      <c r="P51" s="52">
        <f>[10]IAB!I16</f>
        <v>7500000</v>
      </c>
      <c r="Q51" s="55">
        <f t="shared" si="20"/>
        <v>2.5</v>
      </c>
      <c r="R51" s="56">
        <f t="shared" si="21"/>
        <v>0</v>
      </c>
      <c r="S51" s="57"/>
      <c r="T51" s="56">
        <f t="shared" si="24"/>
        <v>0</v>
      </c>
      <c r="U51" s="52">
        <f t="shared" si="25"/>
        <v>8010000</v>
      </c>
      <c r="V51" s="56">
        <f>[10]IAB!N16</f>
        <v>2.67</v>
      </c>
      <c r="W51" s="58">
        <f t="shared" si="26"/>
        <v>2.67</v>
      </c>
      <c r="X51" s="56">
        <f t="shared" si="27"/>
        <v>5.4857424253128831E-3</v>
      </c>
      <c r="Y51" s="52">
        <f t="shared" si="28"/>
        <v>8010000</v>
      </c>
      <c r="Z51" s="59">
        <f>[10]IAB!T16</f>
        <v>0</v>
      </c>
      <c r="AA51" s="59" t="s">
        <v>41</v>
      </c>
      <c r="AC51" s="61">
        <f>U51-'[12]RFK-1S'!N16</f>
        <v>-31732700</v>
      </c>
      <c r="AD51" s="62">
        <f>V51-'[12]RFK-1S'!O16</f>
        <v>-10.58</v>
      </c>
      <c r="AF51" s="62">
        <f>H51-'[12]RFK-1S'!H16</f>
        <v>-8.91</v>
      </c>
      <c r="AG51" s="61">
        <f>J51-'[12]RFK-1S'!I16</f>
        <v>-26740000</v>
      </c>
    </row>
    <row r="52" spans="1:33" s="60" customFormat="1" ht="28.5" x14ac:dyDescent="0.2">
      <c r="A52" s="45">
        <f>'[10]FORM 6 (Rp.)(SIMB)'!B44</f>
        <v>29</v>
      </c>
      <c r="B52" s="45" t="str">
        <f>'[10]FORM 6 (Rp.)(SIMB)'!A44</f>
        <v>1.03.1.03.02.19.05.</v>
      </c>
      <c r="C52" s="46" t="str">
        <f>'[10]FORM 6 (Rp.)(SIMB)'!C44</f>
        <v>Kegiatan Pendampingan Bantuan/ Pinjaman Luar Negeri</v>
      </c>
      <c r="D52" s="47" t="str">
        <f>'[10]FORM 6 (Rp.)(SIMB)'!D44</f>
        <v>PK SWP</v>
      </c>
      <c r="E52" s="63"/>
      <c r="F52" s="49">
        <f>'[10]FORM 6 (Rp.)(SIMB)'!E44</f>
        <v>690000000</v>
      </c>
      <c r="G52" s="50">
        <f t="shared" si="22"/>
        <v>0.47255459094455554</v>
      </c>
      <c r="H52" s="51">
        <f>'[10]FORM 8 (%)'!G44</f>
        <v>0.8</v>
      </c>
      <c r="I52" s="51">
        <f t="shared" si="23"/>
        <v>3.7804367275564442E-3</v>
      </c>
      <c r="J52" s="52">
        <f>(1/100)*'[10]FORM 6 (Rp.)(SIMB)'!F168*F52</f>
        <v>21125000</v>
      </c>
      <c r="K52" s="52">
        <f>(1/100)*'[10]FORM 6 (Rp.) (DINAS)'!F168*F52</f>
        <v>4830000.0000000009</v>
      </c>
      <c r="L52" s="53" t="str">
        <f>'[10]FORM 4'!D43</f>
        <v>1 Dinas</v>
      </c>
      <c r="M52" s="54">
        <f>[10]SWP!E26</f>
        <v>0</v>
      </c>
      <c r="N52" s="52">
        <f>[10]SWP!G26</f>
        <v>0</v>
      </c>
      <c r="O52" s="52">
        <f>[10]SWP!H26</f>
        <v>20334510</v>
      </c>
      <c r="P52" s="52">
        <f>[10]SWP!I26</f>
        <v>20334510</v>
      </c>
      <c r="Q52" s="55">
        <f t="shared" si="20"/>
        <v>2.9470304347826088</v>
      </c>
      <c r="R52" s="56">
        <f t="shared" si="21"/>
        <v>0</v>
      </c>
      <c r="S52" s="57"/>
      <c r="T52" s="56">
        <f t="shared" si="24"/>
        <v>0</v>
      </c>
      <c r="U52" s="52">
        <f t="shared" si="25"/>
        <v>20355000.000000004</v>
      </c>
      <c r="V52" s="56">
        <f>[10]SWP!N26</f>
        <v>2.95</v>
      </c>
      <c r="W52" s="58">
        <f t="shared" si="26"/>
        <v>2.95</v>
      </c>
      <c r="X52" s="56">
        <f t="shared" si="27"/>
        <v>1.3940360432864389E-2</v>
      </c>
      <c r="Y52" s="52">
        <f t="shared" si="28"/>
        <v>20355000.000000004</v>
      </c>
      <c r="Z52" s="59">
        <f>[10]SWP!T26</f>
        <v>0</v>
      </c>
      <c r="AA52" s="59" t="s">
        <v>41</v>
      </c>
      <c r="AC52" s="61">
        <f>U52-'[12]RFK-1S'!N17</f>
        <v>-74645000</v>
      </c>
      <c r="AD52" s="62">
        <f>V52-'[12]RFK-1S'!O17</f>
        <v>-2.0499999999999998</v>
      </c>
      <c r="AF52" s="62">
        <f>H52-'[12]RFK-1S'!H17</f>
        <v>-4.2</v>
      </c>
      <c r="AG52" s="61">
        <f>J52-'[12]RFK-1S'!I17</f>
        <v>-73875000</v>
      </c>
    </row>
    <row r="53" spans="1:33" s="60" customFormat="1" ht="28.5" x14ac:dyDescent="0.2">
      <c r="A53" s="45">
        <f>'[10]FORM 6 (Rp.)(SIMB)'!B45</f>
        <v>30</v>
      </c>
      <c r="B53" s="45" t="str">
        <f>'[10]FORM 6 (Rp.)(SIMB)'!A45</f>
        <v>1.03.1.03.02.19.06.</v>
      </c>
      <c r="C53" s="46" t="str">
        <f>'[10]FORM 6 (Rp.)(SIMB)'!C45</f>
        <v>Kegiatan Kerjasama dalam Pengelolaan SDA</v>
      </c>
      <c r="D53" s="47" t="str">
        <f>'[10]FORM 6 (Rp.)(SIMB)'!D45</f>
        <v>KMM</v>
      </c>
      <c r="E53" s="63"/>
      <c r="F53" s="49">
        <f>'[10]FORM 6 (Rp.)(SIMB)'!E45</f>
        <v>720000000</v>
      </c>
      <c r="G53" s="50">
        <f t="shared" si="22"/>
        <v>0.49310044272475362</v>
      </c>
      <c r="H53" s="51">
        <f>'[10]FORM 8 (%)'!G45</f>
        <v>0</v>
      </c>
      <c r="I53" s="51">
        <f t="shared" si="23"/>
        <v>0</v>
      </c>
      <c r="J53" s="52">
        <f>(1/100)*'[10]FORM 6 (Rp.)(SIMB)'!F169*F53</f>
        <v>0</v>
      </c>
      <c r="K53" s="52">
        <f>(1/100)*'[10]FORM 6 (Rp.) (DINAS)'!F169*F53</f>
        <v>0</v>
      </c>
      <c r="L53" s="53" t="str">
        <f>'[10]FORM 4'!D44</f>
        <v>4 buletin dewan SDA, 7 lap</v>
      </c>
      <c r="M53" s="54">
        <f>[10]KSP!E16</f>
        <v>0</v>
      </c>
      <c r="N53" s="52">
        <f>[10]KSP!G16</f>
        <v>0</v>
      </c>
      <c r="O53" s="52">
        <f>[10]KSP!H16</f>
        <v>12350000</v>
      </c>
      <c r="P53" s="52">
        <f>[10]KSP!I16</f>
        <v>12350000</v>
      </c>
      <c r="Q53" s="55">
        <f t="shared" si="20"/>
        <v>1.7152777777777777</v>
      </c>
      <c r="R53" s="56">
        <f t="shared" si="21"/>
        <v>0</v>
      </c>
      <c r="S53" s="57"/>
      <c r="T53" s="56">
        <f t="shared" si="24"/>
        <v>0</v>
      </c>
      <c r="U53" s="52">
        <f t="shared" si="25"/>
        <v>7272000</v>
      </c>
      <c r="V53" s="56">
        <f>[10]KSP!N16</f>
        <v>1.01</v>
      </c>
      <c r="W53" s="58">
        <f t="shared" si="26"/>
        <v>1.01</v>
      </c>
      <c r="X53" s="56">
        <f t="shared" si="27"/>
        <v>4.9803144715200118E-3</v>
      </c>
      <c r="Y53" s="52">
        <f t="shared" si="28"/>
        <v>7272000</v>
      </c>
      <c r="Z53" s="59">
        <f>[10]KSP!T16</f>
        <v>0</v>
      </c>
      <c r="AA53" s="59" t="s">
        <v>41</v>
      </c>
      <c r="AC53" s="61">
        <f>U53-'[12]RFK-1S'!N18</f>
        <v>-100728000</v>
      </c>
      <c r="AD53" s="62">
        <f>V53-'[12]RFK-1S'!O18</f>
        <v>-13.99</v>
      </c>
      <c r="AF53" s="62">
        <f>H53-'[12]RFK-1S'!H18</f>
        <v>-14.62</v>
      </c>
      <c r="AG53" s="61">
        <f>J53-'[12]RFK-1S'!I18</f>
        <v>-105264000</v>
      </c>
    </row>
    <row r="54" spans="1:33" s="60" customFormat="1" ht="28.5" x14ac:dyDescent="0.2">
      <c r="A54" s="45">
        <f>'[10]FORM 6 (Rp.)(SIMB)'!B46</f>
        <v>31</v>
      </c>
      <c r="B54" s="45" t="str">
        <f>'[10]FORM 6 (Rp.)(SIMB)'!A46</f>
        <v>1.03.1.03.02.19.07.</v>
      </c>
      <c r="C54" s="46" t="str">
        <f>'[10]FORM 6 (Rp.)(SIMB)'!C46</f>
        <v>Kegiatan Penyusunan Program dan Anggaran Pengelolaan SDA</v>
      </c>
      <c r="D54" s="47" t="str">
        <f>'[10]FORM 6 (Rp.)(SIMB)'!D46</f>
        <v>Program</v>
      </c>
      <c r="E54" s="63"/>
      <c r="F54" s="49">
        <f>'[10]FORM 6 (Rp.)(SIMB)'!E46</f>
        <v>450000000</v>
      </c>
      <c r="G54" s="50">
        <f t="shared" si="22"/>
        <v>0.30818777670297098</v>
      </c>
      <c r="H54" s="51">
        <f>'[10]FORM 8 (%)'!G46</f>
        <v>8.2333333333333343</v>
      </c>
      <c r="I54" s="51">
        <f t="shared" si="23"/>
        <v>2.5374126948544615E-2</v>
      </c>
      <c r="J54" s="52">
        <f>(1/100)*'[10]FORM 6 (Rp.)(SIMB)'!F170*F54</f>
        <v>34800000</v>
      </c>
      <c r="K54" s="52">
        <f>(1/100)*'[10]FORM 6 (Rp.) (DINAS)'!F170*F54</f>
        <v>34800000</v>
      </c>
      <c r="L54" s="53" t="str">
        <f>'[10]FORM 4'!D45</f>
        <v>3 dokumen</v>
      </c>
      <c r="M54" s="54" t="str">
        <f>[10]SEKRET!E16</f>
        <v>Sosialisasi, Draft Renja 2014</v>
      </c>
      <c r="N54" s="52">
        <f>[10]SEKRET!G16</f>
        <v>0</v>
      </c>
      <c r="O54" s="52">
        <f>[10]SEKRET!H16</f>
        <v>29131300</v>
      </c>
      <c r="P54" s="52">
        <f>[10]SEKRET!I16</f>
        <v>29131300</v>
      </c>
      <c r="Q54" s="55">
        <f t="shared" si="20"/>
        <v>6.4736222222222226</v>
      </c>
      <c r="R54" s="56">
        <f t="shared" si="21"/>
        <v>0</v>
      </c>
      <c r="S54" s="57"/>
      <c r="T54" s="56">
        <f t="shared" si="24"/>
        <v>0</v>
      </c>
      <c r="U54" s="52">
        <f t="shared" si="25"/>
        <v>37275000.000000007</v>
      </c>
      <c r="V54" s="56">
        <f>[10]SEKRET!N16</f>
        <v>8.283333333333335</v>
      </c>
      <c r="W54" s="58">
        <f t="shared" si="26"/>
        <v>8.283333333333335</v>
      </c>
      <c r="X54" s="56">
        <f t="shared" si="27"/>
        <v>2.5528220836896102E-2</v>
      </c>
      <c r="Y54" s="52">
        <f t="shared" si="28"/>
        <v>37275000.000000007</v>
      </c>
      <c r="Z54" s="59">
        <f>[10]SEKRET!T16</f>
        <v>0</v>
      </c>
      <c r="AA54" s="59" t="s">
        <v>41</v>
      </c>
      <c r="AC54" s="61">
        <f>U54-'[12]RFK-1S'!N19</f>
        <v>-125925000</v>
      </c>
      <c r="AD54" s="62">
        <f>V54-'[12]RFK-1S'!O19</f>
        <v>-25.716666666666665</v>
      </c>
      <c r="AF54" s="62">
        <f>H54-'[12]RFK-1S'!H19</f>
        <v>-24.766666666666666</v>
      </c>
      <c r="AG54" s="61">
        <f>J54-'[12]RFK-1S'!I19</f>
        <v>-123600000</v>
      </c>
    </row>
    <row r="55" spans="1:33" s="60" customFormat="1" ht="33.75" x14ac:dyDescent="0.2">
      <c r="A55" s="45">
        <f>'[10]FORM 6 (Rp.)(SIMB)'!B47</f>
        <v>32</v>
      </c>
      <c r="B55" s="45" t="str">
        <f>'[10]FORM 6 (Rp.)(SIMB)'!A47</f>
        <v>1.03.1.03.02.19.08.</v>
      </c>
      <c r="C55" s="46" t="str">
        <f>'[10]FORM 6 (Rp.)(SIMB)'!C47</f>
        <v>Kegiatan Pemantauan, Evaluasi dan Pelaporan Kinerja Pengelolaan SDA</v>
      </c>
      <c r="D55" s="47" t="str">
        <f>'[10]FORM 6 (Rp.)(SIMB)'!D47</f>
        <v>Program</v>
      </c>
      <c r="E55" s="63"/>
      <c r="F55" s="49">
        <f>'[10]FORM 6 (Rp.)(SIMB)'!E47</f>
        <v>550000000</v>
      </c>
      <c r="G55" s="50">
        <f t="shared" si="22"/>
        <v>0.37667394930363124</v>
      </c>
      <c r="H55" s="51">
        <f>'[10]FORM 8 (%)'!G47</f>
        <v>8.1818181818181817</v>
      </c>
      <c r="I55" s="51">
        <f t="shared" si="23"/>
        <v>3.0818777670297101E-2</v>
      </c>
      <c r="J55" s="52">
        <f>(1/100)*'[10]FORM 6 (Rp.)(SIMB)'!F171*F55</f>
        <v>42250000</v>
      </c>
      <c r="K55" s="52">
        <f>(1/100)*'[10]FORM 6 (Rp.) (DINAS)'!F171*F55</f>
        <v>42250000</v>
      </c>
      <c r="L55" s="53" t="str">
        <f>'[10]FORM 4'!D46</f>
        <v>4 Laporan</v>
      </c>
      <c r="M55" s="54" t="str">
        <f>[10]SEKRET!E20</f>
        <v>RKO-2013, LKPJ, LPPD, Lakip (2012), Lap Bulanan</v>
      </c>
      <c r="N55" s="52">
        <f>[10]SEKRET!G20</f>
        <v>0</v>
      </c>
      <c r="O55" s="52">
        <f>[10]SEKRET!H20</f>
        <v>32889700</v>
      </c>
      <c r="P55" s="52">
        <f>[10]SEKRET!I20</f>
        <v>32889700</v>
      </c>
      <c r="Q55" s="55">
        <f t="shared" si="20"/>
        <v>5.9799454545454545</v>
      </c>
      <c r="R55" s="56">
        <f t="shared" si="21"/>
        <v>0</v>
      </c>
      <c r="S55" s="57"/>
      <c r="T55" s="56">
        <f t="shared" si="24"/>
        <v>0</v>
      </c>
      <c r="U55" s="52">
        <f t="shared" si="25"/>
        <v>45275000</v>
      </c>
      <c r="V55" s="56">
        <f>[10]SEKRET!N20</f>
        <v>8.2318181818181824</v>
      </c>
      <c r="W55" s="58">
        <f t="shared" si="26"/>
        <v>8.2318181818181824</v>
      </c>
      <c r="X55" s="56">
        <f t="shared" si="27"/>
        <v>3.1007114644948919E-2</v>
      </c>
      <c r="Y55" s="52">
        <f t="shared" si="28"/>
        <v>45275000</v>
      </c>
      <c r="Z55" s="59">
        <f>[10]SEKRET!T20</f>
        <v>0</v>
      </c>
      <c r="AA55" s="59" t="s">
        <v>41</v>
      </c>
      <c r="AC55" s="61">
        <f>U55-'[12]RFK-1S'!N20</f>
        <v>-78475000</v>
      </c>
      <c r="AD55" s="62">
        <f>V55-'[12]RFK-1S'!O20</f>
        <v>-14.268181818181818</v>
      </c>
      <c r="AF55" s="62">
        <f>H55-'[12]RFK-1S'!H20</f>
        <v>-13.818181818181818</v>
      </c>
      <c r="AG55" s="61">
        <f>J55-'[12]RFK-1S'!I20</f>
        <v>-78750000</v>
      </c>
    </row>
    <row r="56" spans="1:33" s="60" customFormat="1" ht="33.75" x14ac:dyDescent="0.2">
      <c r="A56" s="45">
        <f>'[10]FORM 6 (Rp.)(SIMB)'!B48</f>
        <v>33</v>
      </c>
      <c r="B56" s="45" t="str">
        <f>'[10]FORM 6 (Rp.)(SIMB)'!A48</f>
        <v>1.03.1.03.02.19.09.</v>
      </c>
      <c r="C56" s="46" t="str">
        <f>'[10]FORM 6 (Rp.)(SIMB)'!C48</f>
        <v>Kegiatan Pemeliharaan Prasarana dan Sarana Irigasi Balai PSDA Pemali Comal</v>
      </c>
      <c r="D56" s="47" t="str">
        <f>'[10]FORM 6 (Rp.)(SIMB)'!D48</f>
        <v>OP-PC</v>
      </c>
      <c r="E56" s="63"/>
      <c r="F56" s="49">
        <f>'[10]FORM 6 (Rp.)(SIMB)'!E48</f>
        <v>3329870000</v>
      </c>
      <c r="G56" s="50">
        <f t="shared" si="22"/>
        <v>2.2805005155776046</v>
      </c>
      <c r="H56" s="51">
        <f>'[10]FORM 8 (%)'!G48</f>
        <v>4.4400000000000004</v>
      </c>
      <c r="I56" s="51">
        <f t="shared" si="23"/>
        <v>0.10125422289164565</v>
      </c>
      <c r="J56" s="52">
        <f>(1/100)*'[10]FORM 6 (Rp.)(SIMB)'!F172*F56</f>
        <v>31259000</v>
      </c>
      <c r="K56" s="52">
        <f>(1/100)*'[10]FORM 6 (Rp.) (DINAS)'!F172*F56</f>
        <v>96459000</v>
      </c>
      <c r="L56" s="53" t="str">
        <f>'[10]FORM 4'!D47</f>
        <v>15 DI</v>
      </c>
      <c r="M56" s="73" t="str">
        <f>[10]PC!E15</f>
        <v>1 Keg Pengukuran lapangan dan 1 keg rapat identifikasi  irigasi</v>
      </c>
      <c r="N56" s="52">
        <f>[10]PC!G15</f>
        <v>0</v>
      </c>
      <c r="O56" s="52">
        <f>[10]PC!H15</f>
        <v>58206800</v>
      </c>
      <c r="P56" s="52">
        <f>[10]PC!I15</f>
        <v>58206800</v>
      </c>
      <c r="Q56" s="55">
        <f t="shared" si="20"/>
        <v>1.7480201929805066</v>
      </c>
      <c r="R56" s="56">
        <f t="shared" si="21"/>
        <v>0</v>
      </c>
      <c r="S56" s="57"/>
      <c r="T56" s="56">
        <f t="shared" si="24"/>
        <v>0</v>
      </c>
      <c r="U56" s="52">
        <f t="shared" si="25"/>
        <v>183142850</v>
      </c>
      <c r="V56" s="56">
        <f>[10]PC!N15</f>
        <v>5.5</v>
      </c>
      <c r="W56" s="58">
        <f t="shared" si="26"/>
        <v>5.5</v>
      </c>
      <c r="X56" s="56">
        <f t="shared" si="27"/>
        <v>0.12542752835676826</v>
      </c>
      <c r="Y56" s="52">
        <f t="shared" si="28"/>
        <v>183142850</v>
      </c>
      <c r="Z56" s="59">
        <f>[10]PC!T15</f>
        <v>0</v>
      </c>
      <c r="AA56" s="59" t="s">
        <v>41</v>
      </c>
      <c r="AC56" s="61">
        <f>U56-'[12]RFK-1S'!N21</f>
        <v>-552376600</v>
      </c>
      <c r="AD56" s="62">
        <f>V56-'[12]RFK-1S'!O21</f>
        <v>-18</v>
      </c>
      <c r="AF56" s="62">
        <f>H56-'[12]RFK-1S'!H21</f>
        <v>-15.129999999999999</v>
      </c>
      <c r="AG56" s="61">
        <f>J56-'[12]RFK-1S'!I21</f>
        <v>-581256559</v>
      </c>
    </row>
    <row r="57" spans="1:33" s="60" customFormat="1" ht="42.75" x14ac:dyDescent="0.2">
      <c r="A57" s="45">
        <f>'[10]FORM 6 (Rp.)(SIMB)'!B49</f>
        <v>34</v>
      </c>
      <c r="B57" s="45" t="str">
        <f>'[10]FORM 6 (Rp.)(SIMB)'!A49</f>
        <v>1.03.1.03.02.19.10.</v>
      </c>
      <c r="C57" s="46" t="str">
        <f>'[10]FORM 6 (Rp.)(SIMB)'!C49</f>
        <v>Kegiatan Pemeliharaan Prasarana dan Sarana Irigasi Balai PSDA Jragung Tuntang</v>
      </c>
      <c r="D57" s="47" t="str">
        <f>'[10]FORM 6 (Rp.)(SIMB)'!D49</f>
        <v>OP-JT</v>
      </c>
      <c r="E57" s="63"/>
      <c r="F57" s="49">
        <f>'[10]FORM 6 (Rp.)(SIMB)'!E49</f>
        <v>3190600000</v>
      </c>
      <c r="G57" s="50">
        <f t="shared" si="22"/>
        <v>2.1851198229966653</v>
      </c>
      <c r="H57" s="51">
        <f>'[10]FORM 8 (%)'!G49</f>
        <v>2.86</v>
      </c>
      <c r="I57" s="51">
        <f t="shared" si="23"/>
        <v>6.2494426937704628E-2</v>
      </c>
      <c r="J57" s="52">
        <f>(1/100)*'[10]FORM 6 (Rp.)(SIMB)'!F173*F57</f>
        <v>91335000</v>
      </c>
      <c r="K57" s="52">
        <f>(1/100)*'[10]FORM 6 (Rp.) (DINAS)'!F173*F57</f>
        <v>91335000</v>
      </c>
      <c r="L57" s="53" t="str">
        <f>'[10]FORM 4'!D48</f>
        <v>15 DI</v>
      </c>
      <c r="M57" s="73">
        <f>[10]JT!E15</f>
        <v>0</v>
      </c>
      <c r="N57" s="52">
        <f>[10]JT!G15</f>
        <v>0</v>
      </c>
      <c r="O57" s="52">
        <f>[10]JT!H15</f>
        <v>89349100</v>
      </c>
      <c r="P57" s="52">
        <f>[10]JT!I15</f>
        <v>89349100</v>
      </c>
      <c r="Q57" s="55">
        <f t="shared" si="20"/>
        <v>2.8003855074280701</v>
      </c>
      <c r="R57" s="56">
        <f t="shared" si="21"/>
        <v>0</v>
      </c>
      <c r="S57" s="57"/>
      <c r="T57" s="56">
        <f t="shared" si="24"/>
        <v>0</v>
      </c>
      <c r="U57" s="52">
        <f t="shared" si="25"/>
        <v>92527400</v>
      </c>
      <c r="V57" s="56">
        <f>[10]JT!N15</f>
        <v>2.9</v>
      </c>
      <c r="W57" s="58">
        <f t="shared" si="26"/>
        <v>2.9</v>
      </c>
      <c r="X57" s="56">
        <f t="shared" si="27"/>
        <v>6.3368474866903293E-2</v>
      </c>
      <c r="Y57" s="52">
        <f t="shared" si="28"/>
        <v>92527400</v>
      </c>
      <c r="Z57" s="59">
        <f>[10]JT!T15</f>
        <v>0</v>
      </c>
      <c r="AA57" s="59" t="s">
        <v>41</v>
      </c>
      <c r="AC57" s="61">
        <f>U57-'[12]RFK-1S'!N22</f>
        <v>-509366400</v>
      </c>
      <c r="AD57" s="62">
        <f>V57-'[12]RFK-1S'!O22</f>
        <v>-17.23</v>
      </c>
      <c r="AF57" s="62">
        <f>H57-'[12]RFK-1S'!H22</f>
        <v>-16.02</v>
      </c>
      <c r="AG57" s="61">
        <f>J57-'[12]RFK-1S'!I22</f>
        <v>-473290280</v>
      </c>
    </row>
    <row r="58" spans="1:33" s="60" customFormat="1" ht="67.5" x14ac:dyDescent="0.2">
      <c r="A58" s="45">
        <f>'[10]FORM 6 (Rp.)(SIMB)'!B50</f>
        <v>35</v>
      </c>
      <c r="B58" s="45" t="str">
        <f>'[10]FORM 6 (Rp.)(SIMB)'!A50</f>
        <v>1.03.1.03.02.19.11.</v>
      </c>
      <c r="C58" s="46" t="str">
        <f>'[10]FORM 6 (Rp.)(SIMB)'!C50</f>
        <v>Kegiatan Pemeliharaan Prasarana dan Sarana Irigasi Balai PSDA Seluna</v>
      </c>
      <c r="D58" s="47" t="str">
        <f>'[10]FORM 6 (Rp.)(SIMB)'!D50</f>
        <v>OP-SLN</v>
      </c>
      <c r="E58" s="63"/>
      <c r="F58" s="49">
        <f>'[10]FORM 6 (Rp.)(SIMB)'!E50</f>
        <v>2480070000</v>
      </c>
      <c r="G58" s="50">
        <f t="shared" si="22"/>
        <v>1.6985050208171939</v>
      </c>
      <c r="H58" s="51">
        <f>'[10]FORM 8 (%)'!G50</f>
        <v>3.76</v>
      </c>
      <c r="I58" s="51">
        <f t="shared" si="23"/>
        <v>6.3863788782726486E-2</v>
      </c>
      <c r="J58" s="52">
        <f>(1/100)*'[10]FORM 6 (Rp.)(SIMB)'!F174*F58</f>
        <v>93227000</v>
      </c>
      <c r="K58" s="52">
        <f>(1/100)*'[10]FORM 6 (Rp.) (DINAS)'!F174*F58</f>
        <v>93226000</v>
      </c>
      <c r="L58" s="53" t="str">
        <f>'[10]FORM 4'!D49</f>
        <v>9 DI</v>
      </c>
      <c r="M58" s="74" t="str">
        <f>[10]SLN!E15</f>
        <v>Survey kontraktual 1 Lok, survey pek sw 4 Lok
Rapat Koordinasi / Sinkronisasi Rencana  TA 2013</v>
      </c>
      <c r="N58" s="52">
        <f>[10]SLN!G15</f>
        <v>0</v>
      </c>
      <c r="O58" s="52">
        <f>[10]SLN!H15</f>
        <v>35933975</v>
      </c>
      <c r="P58" s="52">
        <f>[10]SLN!I15</f>
        <v>35933975</v>
      </c>
      <c r="Q58" s="55">
        <f t="shared" si="20"/>
        <v>1.4489097081937203</v>
      </c>
      <c r="R58" s="56">
        <f t="shared" si="21"/>
        <v>0</v>
      </c>
      <c r="S58" s="57"/>
      <c r="T58" s="56">
        <f t="shared" si="24"/>
        <v>0</v>
      </c>
      <c r="U58" s="52">
        <f t="shared" si="25"/>
        <v>99202800</v>
      </c>
      <c r="V58" s="56">
        <f>[10]SLN!N15</f>
        <v>4</v>
      </c>
      <c r="W58" s="58">
        <f t="shared" si="26"/>
        <v>4</v>
      </c>
      <c r="X58" s="56">
        <f t="shared" si="27"/>
        <v>6.7940200832687758E-2</v>
      </c>
      <c r="Y58" s="52">
        <f t="shared" si="28"/>
        <v>99202800</v>
      </c>
      <c r="Z58" s="59">
        <f>[10]SLN!T15</f>
        <v>0</v>
      </c>
      <c r="AA58" s="59" t="s">
        <v>41</v>
      </c>
      <c r="AC58" s="61">
        <f>U58-'[12]RFK-1S'!N23</f>
        <v>-322905114</v>
      </c>
      <c r="AD58" s="62">
        <f>V58-'[12]RFK-1S'!O23</f>
        <v>-13.02</v>
      </c>
      <c r="AF58" s="62">
        <f>H58-'[12]RFK-1S'!H23</f>
        <v>-6.9399999999999995</v>
      </c>
      <c r="AG58" s="61">
        <f>J58-'[12]RFK-1S'!I23</f>
        <v>-172140490</v>
      </c>
    </row>
    <row r="59" spans="1:33" s="60" customFormat="1" ht="67.5" x14ac:dyDescent="0.2">
      <c r="A59" s="45">
        <f>'[10]FORM 6 (Rp.)(SIMB)'!B51</f>
        <v>36</v>
      </c>
      <c r="B59" s="45" t="str">
        <f>'[10]FORM 6 (Rp.)(SIMB)'!A51</f>
        <v>1.03.1.03.02.19.12.</v>
      </c>
      <c r="C59" s="46" t="str">
        <f>'[10]FORM 6 (Rp.)(SIMB)'!C51</f>
        <v>Kegiatan Pemeliharaan Prasarana dan Sarana Irigasi Balai PSDA Bengawan Solo</v>
      </c>
      <c r="D59" s="47" t="str">
        <f>'[10]FORM 6 (Rp.)(SIMB)'!D51</f>
        <v>OP-BS</v>
      </c>
      <c r="E59" s="63"/>
      <c r="F59" s="49">
        <f>'[10]FORM 6 (Rp.)(SIMB)'!E51</f>
        <v>4489130000</v>
      </c>
      <c r="G59" s="50">
        <f t="shared" si="22"/>
        <v>3.0744333200680183</v>
      </c>
      <c r="H59" s="51">
        <f>'[10]FORM 8 (%)'!G51</f>
        <v>2.25</v>
      </c>
      <c r="I59" s="51">
        <f t="shared" si="23"/>
        <v>6.9174749701530411E-2</v>
      </c>
      <c r="J59" s="52">
        <f>(1/100)*'[10]FORM 6 (Rp.)(SIMB)'!F175*F59</f>
        <v>91500000</v>
      </c>
      <c r="K59" s="52">
        <f>(1/100)*'[10]FORM 6 (Rp.) (DINAS)'!F175*F59</f>
        <v>95660000.000000015</v>
      </c>
      <c r="L59" s="53" t="str">
        <f>'[10]FORM 4'!D50</f>
        <v>48 DI</v>
      </c>
      <c r="M59" s="54" t="str">
        <f>[10]BS!E15</f>
        <v xml:space="preserve">Pengumpulan data alokasi air pad 48 DI, survey pelaks pek kontraktual 5 paket, survey pelaksanaan 12 paket swakelola </v>
      </c>
      <c r="N59" s="52">
        <f>[10]BS!G15</f>
        <v>0</v>
      </c>
      <c r="O59" s="52">
        <f>[10]BS!H15</f>
        <v>92923750</v>
      </c>
      <c r="P59" s="52">
        <f>[10]BS!I15</f>
        <v>92923750</v>
      </c>
      <c r="Q59" s="55">
        <f t="shared" si="20"/>
        <v>2.0699723554452643</v>
      </c>
      <c r="R59" s="56">
        <f t="shared" si="21"/>
        <v>0</v>
      </c>
      <c r="S59" s="57"/>
      <c r="T59" s="56">
        <f t="shared" si="24"/>
        <v>0</v>
      </c>
      <c r="U59" s="52">
        <f t="shared" si="25"/>
        <v>104147816</v>
      </c>
      <c r="V59" s="56">
        <f>[10]BS!N15</f>
        <v>2.3199999999999998</v>
      </c>
      <c r="W59" s="58">
        <f t="shared" si="26"/>
        <v>2.3199999999999998</v>
      </c>
      <c r="X59" s="56">
        <f t="shared" si="27"/>
        <v>7.1326853025578021E-2</v>
      </c>
      <c r="Y59" s="52">
        <f t="shared" si="28"/>
        <v>104147816</v>
      </c>
      <c r="Z59" s="59">
        <f>[10]BS!T15</f>
        <v>0</v>
      </c>
      <c r="AA59" s="59" t="s">
        <v>41</v>
      </c>
      <c r="AC59" s="61">
        <f>U59-'[12]RFK-1S'!N24</f>
        <v>-683694499</v>
      </c>
      <c r="AD59" s="62">
        <f>V59-'[12]RFK-1S'!O24</f>
        <v>-15.23</v>
      </c>
      <c r="AF59" s="62">
        <f>H59-'[12]RFK-1S'!H24</f>
        <v>-12.91</v>
      </c>
      <c r="AG59" s="61">
        <f>J59-'[12]RFK-1S'!I24</f>
        <v>-589052108</v>
      </c>
    </row>
    <row r="60" spans="1:33" s="60" customFormat="1" ht="135" x14ac:dyDescent="0.2">
      <c r="A60" s="45">
        <f>'[10]FORM 6 (Rp.)(SIMB)'!B52</f>
        <v>37</v>
      </c>
      <c r="B60" s="45" t="str">
        <f>'[10]FORM 6 (Rp.)(SIMB)'!A52</f>
        <v>1.03.1.03.02.19.13.</v>
      </c>
      <c r="C60" s="46" t="str">
        <f>'[10]FORM 6 (Rp.)(SIMB)'!C52</f>
        <v>Kegiatan Pemeliharaan Prasarana dan Sarana Irigasi Balai PSDA Probolo</v>
      </c>
      <c r="D60" s="47" t="str">
        <f>'[10]FORM 6 (Rp.)(SIMB)'!D52</f>
        <v>OP-PBL</v>
      </c>
      <c r="E60" s="63"/>
      <c r="F60" s="49">
        <f>'[10]FORM 6 (Rp.)(SIMB)'!E52</f>
        <v>1310240000</v>
      </c>
      <c r="G60" s="50">
        <f t="shared" si="22"/>
        <v>0.89733322788289049</v>
      </c>
      <c r="H60" s="51">
        <f>'[10]FORM 8 (%)'!G52</f>
        <v>1.44</v>
      </c>
      <c r="I60" s="51">
        <f t="shared" si="23"/>
        <v>1.2921598481513624E-2</v>
      </c>
      <c r="J60" s="52">
        <f>(1/100)*'[10]FORM 6 (Rp.)(SIMB)'!F176*F60</f>
        <v>20360000</v>
      </c>
      <c r="K60" s="52">
        <f>(1/100)*'[10]FORM 6 (Rp.) (DINAS)'!F176*F60</f>
        <v>18930000</v>
      </c>
      <c r="L60" s="53" t="str">
        <f>'[10]FORM 4'!D51</f>
        <v>6 DI</v>
      </c>
      <c r="M60" s="54" t="str">
        <f>[10]PBL!E15</f>
        <v>Rapat Alokasi Air 12 kali, Sosialisasi Peningkatan Partisipasi Masyarakat 6 kali, Lomba Petugas OP 1 kegiatan, Pemeliharaan swakelola 6 DI &amp; Kontraktual 2 paket   (6.896 ha) dan Pengadaan karung plastik 1.600 lembar, terpal 6 lembar</v>
      </c>
      <c r="N60" s="52">
        <f>[10]PBL!G15</f>
        <v>0</v>
      </c>
      <c r="O60" s="52">
        <f>[10]PBL!H15</f>
        <v>19920400</v>
      </c>
      <c r="P60" s="52">
        <f>[10]PBL!I15</f>
        <v>19920400</v>
      </c>
      <c r="Q60" s="55">
        <f t="shared" si="20"/>
        <v>1.5203626816461107</v>
      </c>
      <c r="R60" s="56">
        <f t="shared" si="21"/>
        <v>0</v>
      </c>
      <c r="S60" s="57"/>
      <c r="T60" s="56">
        <f t="shared" si="24"/>
        <v>0</v>
      </c>
      <c r="U60" s="52">
        <f t="shared" si="25"/>
        <v>19915648</v>
      </c>
      <c r="V60" s="56">
        <f>[10]PBL!N15</f>
        <v>1.52</v>
      </c>
      <c r="W60" s="58">
        <f t="shared" si="26"/>
        <v>1.52</v>
      </c>
      <c r="X60" s="56">
        <f t="shared" si="27"/>
        <v>1.3639465063819935E-2</v>
      </c>
      <c r="Y60" s="52">
        <f t="shared" si="28"/>
        <v>19915648</v>
      </c>
      <c r="Z60" s="59">
        <f>[10]PBL!T15</f>
        <v>0</v>
      </c>
      <c r="AA60" s="59" t="s">
        <v>41</v>
      </c>
      <c r="AC60" s="61">
        <f>U60-'[12]RFK-1S'!N25</f>
        <v>-307644352</v>
      </c>
      <c r="AD60" s="62">
        <f>V60-'[12]RFK-1S'!O25</f>
        <v>-23.48</v>
      </c>
      <c r="AF60" s="62">
        <f>H60-'[12]RFK-1S'!H25</f>
        <v>-20.059999999999999</v>
      </c>
      <c r="AG60" s="61">
        <f>J60-'[12]RFK-1S'!I25</f>
        <v>-261341600</v>
      </c>
    </row>
    <row r="61" spans="1:33" s="60" customFormat="1" ht="42.75" x14ac:dyDescent="0.2">
      <c r="A61" s="45">
        <f>'[10]FORM 6 (Rp.)(SIMB)'!B53</f>
        <v>38</v>
      </c>
      <c r="B61" s="45" t="str">
        <f>'[10]FORM 6 (Rp.)(SIMB)'!A53</f>
        <v>1.03.1.03.02.19.14.</v>
      </c>
      <c r="C61" s="46" t="str">
        <f>'[10]FORM 6 (Rp.)(SIMB)'!C53</f>
        <v>Kegiatan Pemeliharaan Prasarana dan Sarana Irigasi Balai PSDA Serayu Citanduy</v>
      </c>
      <c r="D61" s="47" t="str">
        <f>'[10]FORM 6 (Rp.)(SIMB)'!D53</f>
        <v>OP-SC</v>
      </c>
      <c r="E61" s="63"/>
      <c r="F61" s="49">
        <f>'[10]FORM 6 (Rp.)(SIMB)'!E53</f>
        <v>1987970000</v>
      </c>
      <c r="G61" s="50">
        <f t="shared" si="22"/>
        <v>1.361484565449345</v>
      </c>
      <c r="H61" s="51">
        <f>'[10]FORM 8 (%)'!G53</f>
        <v>0.5</v>
      </c>
      <c r="I61" s="51">
        <f t="shared" si="23"/>
        <v>6.8074228272467256E-3</v>
      </c>
      <c r="J61" s="52">
        <f>(1/100)*'[10]FORM 6 (Rp.)(SIMB)'!F177*F61</f>
        <v>10000000</v>
      </c>
      <c r="K61" s="52">
        <f>(1/100)*'[10]FORM 6 (Rp.) (DINAS)'!F177*F61</f>
        <v>10000000</v>
      </c>
      <c r="L61" s="53" t="str">
        <f>'[10]FORM 4'!D52</f>
        <v>13 DI</v>
      </c>
      <c r="M61" s="54" t="str">
        <f>[10]SC!E15</f>
        <v>Belanja Bahan Bakar Minyak dan Gas (1 bln)</v>
      </c>
      <c r="N61" s="52">
        <f>[10]SC!G15</f>
        <v>0</v>
      </c>
      <c r="O61" s="52">
        <f>[10]SC!H15</f>
        <v>16730800</v>
      </c>
      <c r="P61" s="52">
        <f>[10]SC!I15</f>
        <v>16730800</v>
      </c>
      <c r="Q61" s="55">
        <f t="shared" si="20"/>
        <v>0.84160223745831164</v>
      </c>
      <c r="R61" s="56">
        <f t="shared" si="21"/>
        <v>0</v>
      </c>
      <c r="S61" s="57"/>
      <c r="T61" s="56">
        <f t="shared" si="24"/>
        <v>0</v>
      </c>
      <c r="U61" s="52">
        <f t="shared" si="25"/>
        <v>16698948</v>
      </c>
      <c r="V61" s="56">
        <f>[10]SC!N15</f>
        <v>0.84</v>
      </c>
      <c r="W61" s="58">
        <f t="shared" si="26"/>
        <v>0.84</v>
      </c>
      <c r="X61" s="56">
        <f t="shared" si="27"/>
        <v>1.1436470349774496E-2</v>
      </c>
      <c r="Y61" s="52">
        <f t="shared" si="28"/>
        <v>16698948</v>
      </c>
      <c r="Z61" s="59">
        <f>[10]SC!T15</f>
        <v>0</v>
      </c>
      <c r="AA61" s="59" t="s">
        <v>41</v>
      </c>
      <c r="AC61" s="61">
        <f>U61-'[12]RFK-1S'!N26</f>
        <v>-456885352</v>
      </c>
      <c r="AD61" s="62">
        <f>V61-'[12]RFK-1S'!O26</f>
        <v>-22.98</v>
      </c>
      <c r="AF61" s="62">
        <f>H61-'[12]RFK-1S'!H26</f>
        <v>-18.22</v>
      </c>
      <c r="AG61" s="61">
        <f>J61-'[12]RFK-1S'!I26</f>
        <v>-362147984</v>
      </c>
    </row>
    <row r="62" spans="1:33" s="42" customFormat="1" ht="28.5" x14ac:dyDescent="0.2">
      <c r="A62" s="75">
        <f>'[10]FORM 6 (Rp.)(SIMB)'!B54</f>
        <v>39</v>
      </c>
      <c r="B62" s="75" t="str">
        <f>'[10]FORM 6 (Rp.)(SIMB)'!A54</f>
        <v>1.03.1.03.02.19.15.</v>
      </c>
      <c r="C62" s="76" t="str">
        <f>'[10]FORM 6 (Rp.)(SIMB)'!C54</f>
        <v>Kegiatan Bantuan Luar Negeri - WISMP</v>
      </c>
      <c r="D62" s="77" t="str">
        <f>'[10]FORM 6 (Rp.)(SIMB)'!D54</f>
        <v>PK SWP</v>
      </c>
      <c r="E62" s="78"/>
      <c r="F62" s="79">
        <f>'[10]FORM 6 (Rp.)(SIMB)'!E54</f>
        <v>1610000000</v>
      </c>
      <c r="G62" s="80">
        <f t="shared" si="22"/>
        <v>1.1026273788706296</v>
      </c>
      <c r="H62" s="81">
        <f>'[10]FORM 8 (%)'!G54</f>
        <v>0.8</v>
      </c>
      <c r="I62" s="81">
        <f t="shared" si="23"/>
        <v>8.8210190309650372E-3</v>
      </c>
      <c r="J62" s="52">
        <f>(1/100)*'[10]FORM 6 (Rp.)(SIMB)'!F178*F62</f>
        <v>4560000</v>
      </c>
      <c r="K62" s="52">
        <f>(1/100)*'[10]FORM 6 (Rp.) (DINAS)'!F178*F62</f>
        <v>11270000.000000002</v>
      </c>
      <c r="L62" s="82" t="str">
        <f>'[10]FORM 4'!D53</f>
        <v>1 Dinas</v>
      </c>
      <c r="M62" s="83">
        <f>[10]SWP!E38</f>
        <v>0</v>
      </c>
      <c r="N62" s="52">
        <f>[10]SWP!G38</f>
        <v>0</v>
      </c>
      <c r="O62" s="52">
        <f>[10]SWP!H38</f>
        <v>0</v>
      </c>
      <c r="P62" s="52">
        <f>[10]SWP!I38</f>
        <v>0</v>
      </c>
      <c r="Q62" s="84">
        <f t="shared" si="20"/>
        <v>0</v>
      </c>
      <c r="R62" s="85">
        <f t="shared" si="21"/>
        <v>0</v>
      </c>
      <c r="S62" s="86"/>
      <c r="T62" s="85">
        <f t="shared" si="24"/>
        <v>0</v>
      </c>
      <c r="U62" s="52">
        <f t="shared" si="25"/>
        <v>0</v>
      </c>
      <c r="V62" s="85">
        <f>[10]SWP!N38</f>
        <v>0</v>
      </c>
      <c r="W62" s="87">
        <f t="shared" si="26"/>
        <v>0</v>
      </c>
      <c r="X62" s="85">
        <f t="shared" si="27"/>
        <v>0</v>
      </c>
      <c r="Y62" s="52">
        <f t="shared" si="28"/>
        <v>0</v>
      </c>
      <c r="Z62" s="88">
        <f>[10]SWP!T38</f>
        <v>0</v>
      </c>
      <c r="AA62" s="88" t="s">
        <v>41</v>
      </c>
      <c r="AC62" s="43">
        <f>U62-'[12]RFK-1S'!N27</f>
        <v>0</v>
      </c>
      <c r="AD62" s="44">
        <f>V62-'[12]RFK-1S'!O27</f>
        <v>0</v>
      </c>
      <c r="AF62" s="44">
        <f>H62-'[12]RFK-1S'!H27</f>
        <v>0.8</v>
      </c>
      <c r="AG62" s="43">
        <f>J62-'[12]RFK-1S'!I27</f>
        <v>4560000</v>
      </c>
    </row>
    <row r="63" spans="1:33" s="60" customFormat="1" x14ac:dyDescent="0.2">
      <c r="A63" s="45"/>
      <c r="B63" s="45"/>
      <c r="C63" s="46"/>
      <c r="D63" s="47"/>
      <c r="E63" s="63"/>
      <c r="F63" s="49"/>
      <c r="G63" s="50"/>
      <c r="H63" s="51"/>
      <c r="I63" s="51"/>
      <c r="J63" s="52"/>
      <c r="K63" s="52"/>
      <c r="L63" s="53"/>
      <c r="M63" s="54"/>
      <c r="N63" s="52"/>
      <c r="O63" s="52"/>
      <c r="P63" s="52"/>
      <c r="Q63" s="55"/>
      <c r="R63" s="56"/>
      <c r="S63" s="57"/>
      <c r="T63" s="56"/>
      <c r="U63" s="52"/>
      <c r="V63" s="56"/>
      <c r="W63" s="58"/>
      <c r="X63" s="56"/>
      <c r="Y63" s="52"/>
      <c r="Z63" s="59"/>
      <c r="AA63" s="59"/>
      <c r="AC63" s="61"/>
      <c r="AD63" s="62"/>
      <c r="AF63" s="62"/>
      <c r="AG63" s="61"/>
    </row>
    <row r="64" spans="1:33" s="42" customFormat="1" ht="25.5" x14ac:dyDescent="0.2">
      <c r="A64" s="29" t="str">
        <f>'[10]FORM 6 (Rp.)(SIMB)'!B56</f>
        <v>VI</v>
      </c>
      <c r="B64" s="29" t="str">
        <f>'[10]FORM 6 (Rp.)(SIMB)'!A56</f>
        <v>1.03.1.03.02.20.</v>
      </c>
      <c r="C64" s="30" t="str">
        <f>'[10]FORM 6 (Rp.)(SIMB)'!C56</f>
        <v>Program Penyediaan dan Pengelolaan Air Baku</v>
      </c>
      <c r="D64" s="31"/>
      <c r="E64" s="32"/>
      <c r="F64" s="33">
        <f>SUM(F65:F75)</f>
        <v>8685000000</v>
      </c>
      <c r="G64" s="34">
        <f>F64/$F$128*100</f>
        <v>5.9480240903673405</v>
      </c>
      <c r="H64" s="34">
        <f>I64*100/G64</f>
        <v>1.8617386298215315</v>
      </c>
      <c r="I64" s="34">
        <f>SUM(I65:I75)</f>
        <v>0.11073666220145954</v>
      </c>
      <c r="J64" s="35">
        <f>SUM(J65:J75)</f>
        <v>132683000</v>
      </c>
      <c r="K64" s="35">
        <f>SUM(K65:K75)</f>
        <v>145976000</v>
      </c>
      <c r="L64" s="32"/>
      <c r="M64" s="32"/>
      <c r="N64" s="35">
        <f>SUM(N65:N75)</f>
        <v>0</v>
      </c>
      <c r="O64" s="35">
        <f>SUM(O65:O75)</f>
        <v>130455870</v>
      </c>
      <c r="P64" s="35">
        <f>SUM(P65:P75)</f>
        <v>130455870</v>
      </c>
      <c r="Q64" s="37">
        <f t="shared" ref="Q64:Q75" si="29">+P64/F64*100</f>
        <v>1.5020825561312607</v>
      </c>
      <c r="R64" s="64">
        <f t="shared" ref="R64:R75" si="30">S64/F64*100</f>
        <v>0</v>
      </c>
      <c r="S64" s="65"/>
      <c r="T64" s="64">
        <f>SUM(T65:T75)</f>
        <v>0</v>
      </c>
      <c r="U64" s="35">
        <f>SUM(U65:U75)</f>
        <v>188723000</v>
      </c>
      <c r="V64" s="38">
        <f>U64/F64*100</f>
        <v>2.1729763960852044</v>
      </c>
      <c r="W64" s="66">
        <f>Y64/F64*100</f>
        <v>2.1729763960852044</v>
      </c>
      <c r="X64" s="41">
        <f>Y64/$F$128*100</f>
        <v>0.129249159517144</v>
      </c>
      <c r="Y64" s="35">
        <f>SUM(Y65:Y75)</f>
        <v>188723000</v>
      </c>
      <c r="Z64" s="59"/>
      <c r="AA64" s="29"/>
      <c r="AC64" s="43"/>
      <c r="AD64" s="44"/>
      <c r="AF64" s="44"/>
      <c r="AG64" s="43"/>
    </row>
    <row r="65" spans="1:33" s="60" customFormat="1" ht="28.5" x14ac:dyDescent="0.2">
      <c r="A65" s="45">
        <f>'[10]FORM 6 (Rp.)(SIMB)'!B57</f>
        <v>40</v>
      </c>
      <c r="B65" s="45" t="str">
        <f>'[10]FORM 6 (Rp.)(SIMB)'!A57</f>
        <v>1.03.1.03.02.20.01.</v>
      </c>
      <c r="C65" s="46" t="str">
        <f>'[10]FORM 6 (Rp.)(SIMB)'!C57</f>
        <v>Kegiatan Perencanaan Teknis Prasarana dan Sarana Air Baku</v>
      </c>
      <c r="D65" s="47" t="str">
        <f>'[10]FORM 6 (Rp.)(SIMB)'!D57</f>
        <v>SID</v>
      </c>
      <c r="E65" s="63"/>
      <c r="F65" s="49">
        <f>'[10]FORM 6 (Rp.)(SIMB)'!E57</f>
        <v>1500000000</v>
      </c>
      <c r="G65" s="50">
        <f t="shared" ref="G65:G75" si="31">F65/$F$128*100</f>
        <v>1.0272925890099034</v>
      </c>
      <c r="H65" s="51">
        <f>'[10]FORM 8 (%)'!G57</f>
        <v>1.0900000000000001</v>
      </c>
      <c r="I65" s="51">
        <f t="shared" ref="I65:I75" si="32">+H65*G65/100</f>
        <v>1.1197489220207947E-2</v>
      </c>
      <c r="J65" s="52">
        <f>(1/100)*'[10]FORM 6 (Rp.)(SIMB)'!F181*F65</f>
        <v>15000000</v>
      </c>
      <c r="K65" s="52">
        <f>(1/100)*'[10]FORM 6 (Rp.) (DINAS)'!F181*F65</f>
        <v>15000000</v>
      </c>
      <c r="L65" s="53" t="str">
        <f>'[10]FORM 4'!D56</f>
        <v>6 Laporan</v>
      </c>
      <c r="M65" s="54" t="str">
        <f>[10]PPT!E20</f>
        <v>Survey lokasi</v>
      </c>
      <c r="N65" s="52">
        <f>[10]PPT!G20</f>
        <v>0</v>
      </c>
      <c r="O65" s="52">
        <f>[10]PPT!H20</f>
        <v>14595500</v>
      </c>
      <c r="P65" s="52">
        <f>[10]PPT!I20</f>
        <v>14595500</v>
      </c>
      <c r="Q65" s="55">
        <f t="shared" si="29"/>
        <v>0.97303333333333342</v>
      </c>
      <c r="R65" s="56">
        <f t="shared" si="30"/>
        <v>0</v>
      </c>
      <c r="S65" s="57"/>
      <c r="T65" s="56">
        <f t="shared" ref="T65:T75" si="33">R65*G65/100</f>
        <v>0</v>
      </c>
      <c r="U65" s="52">
        <f t="shared" ref="U65:U75" si="34">V65*F65/100</f>
        <v>16500000.000000002</v>
      </c>
      <c r="V65" s="56">
        <f>[10]PPT!N20</f>
        <v>1.1000000000000001</v>
      </c>
      <c r="W65" s="58">
        <f t="shared" ref="W65:W75" si="35">V65-R65</f>
        <v>1.1000000000000001</v>
      </c>
      <c r="X65" s="56">
        <f t="shared" ref="X65:X75" si="36">W65*G65/100</f>
        <v>1.1300218479108939E-2</v>
      </c>
      <c r="Y65" s="52">
        <f t="shared" ref="Y65:Y75" si="37">+W65*F65/100</f>
        <v>16500000.000000002</v>
      </c>
      <c r="Z65" s="59">
        <f>[10]PPT!T20</f>
        <v>0</v>
      </c>
      <c r="AA65" s="59" t="s">
        <v>41</v>
      </c>
      <c r="AC65" s="61">
        <f>U65-'[12]RFK-1S'!N28</f>
        <v>-14249999.999999998</v>
      </c>
      <c r="AD65" s="62">
        <f>V65-'[12]RFK-1S'!O28</f>
        <v>-0.94999999999999973</v>
      </c>
      <c r="AF65" s="62">
        <f>H65-'[12]RFK-1S'!H28</f>
        <v>-0.93999999999999972</v>
      </c>
      <c r="AG65" s="61">
        <f>J65-'[12]RFK-1S'!I28</f>
        <v>-15450000</v>
      </c>
    </row>
    <row r="66" spans="1:33" s="60" customFormat="1" ht="28.5" x14ac:dyDescent="0.2">
      <c r="A66" s="45">
        <f>'[10]FORM 6 (Rp.)(SIMB)'!B58</f>
        <v>41</v>
      </c>
      <c r="B66" s="45" t="str">
        <f>'[10]FORM 6 (Rp.)(SIMB)'!A58</f>
        <v>1.03.1.03.02.20.02.</v>
      </c>
      <c r="C66" s="46" t="str">
        <f>'[10]FORM 6 (Rp.)(SIMB)'!C58</f>
        <v>Kegiatan Perbaikan dan Pembangunan Prasarana dan Sarana Air Baku</v>
      </c>
      <c r="D66" s="47" t="str">
        <f>'[10]FORM 6 (Rp.)(SIMB)'!D58</f>
        <v>PP-IAB</v>
      </c>
      <c r="E66" s="63"/>
      <c r="F66" s="49">
        <f>'[10]FORM 6 (Rp.)(SIMB)'!E58</f>
        <v>4500000000</v>
      </c>
      <c r="G66" s="50">
        <f t="shared" si="31"/>
        <v>3.0818777670297099</v>
      </c>
      <c r="H66" s="51">
        <f>'[10]FORM 8 (%)'!G58</f>
        <v>0.56000000000000005</v>
      </c>
      <c r="I66" s="51">
        <f t="shared" si="32"/>
        <v>1.7258515495366378E-2</v>
      </c>
      <c r="J66" s="52">
        <f>(1/100)*'[10]FORM 6 (Rp.)(SIMB)'!F182*F66</f>
        <v>11318000</v>
      </c>
      <c r="K66" s="52">
        <f>(1/100)*'[10]FORM 6 (Rp.) (DINAS)'!F182*F66</f>
        <v>25000000</v>
      </c>
      <c r="L66" s="53" t="str">
        <f>'[10]FORM 4'!D57</f>
        <v>4 lokasi</v>
      </c>
      <c r="M66" s="54">
        <f>[10]IAB!E38</f>
        <v>0</v>
      </c>
      <c r="N66" s="52">
        <f>[10]IAB!G38</f>
        <v>0</v>
      </c>
      <c r="O66" s="52">
        <f>[10]IAB!H38</f>
        <v>10542000</v>
      </c>
      <c r="P66" s="52">
        <f>[10]IAB!I38</f>
        <v>10542000</v>
      </c>
      <c r="Q66" s="55">
        <f t="shared" si="29"/>
        <v>0.23426666666666665</v>
      </c>
      <c r="R66" s="56">
        <f t="shared" si="30"/>
        <v>0</v>
      </c>
      <c r="S66" s="57"/>
      <c r="T66" s="70">
        <f t="shared" si="33"/>
        <v>0</v>
      </c>
      <c r="U66" s="52">
        <f t="shared" si="34"/>
        <v>45000000</v>
      </c>
      <c r="V66" s="70">
        <f>[10]IAB!N38</f>
        <v>1</v>
      </c>
      <c r="W66" s="71">
        <f t="shared" si="35"/>
        <v>1</v>
      </c>
      <c r="X66" s="56">
        <f t="shared" si="36"/>
        <v>3.0818777670297101E-2</v>
      </c>
      <c r="Y66" s="52">
        <f t="shared" si="37"/>
        <v>45000000</v>
      </c>
      <c r="Z66" s="72">
        <f>[10]IAB!T38</f>
        <v>0</v>
      </c>
      <c r="AA66" s="59" t="s">
        <v>41</v>
      </c>
      <c r="AC66" s="61">
        <f>U66-'[12]RFK-1S'!N29</f>
        <v>-72000000</v>
      </c>
      <c r="AD66" s="62">
        <f>V66-'[12]RFK-1S'!O29</f>
        <v>-1.6</v>
      </c>
      <c r="AF66" s="62">
        <f>H66-'[12]RFK-1S'!H29</f>
        <v>-1.92</v>
      </c>
      <c r="AG66" s="61">
        <f>J66-'[12]RFK-1S'!I29</f>
        <v>-100282000</v>
      </c>
    </row>
    <row r="67" spans="1:33" s="60" customFormat="1" ht="42.75" x14ac:dyDescent="0.2">
      <c r="A67" s="45">
        <f>'[10]FORM 6 (Rp.)(SIMB)'!B59</f>
        <v>42</v>
      </c>
      <c r="B67" s="45" t="str">
        <f>'[10]FORM 6 (Rp.)(SIMB)'!A59</f>
        <v>1.03.1.03.02.20.03.</v>
      </c>
      <c r="C67" s="46" t="str">
        <f>'[10]FORM 6 (Rp.)(SIMB)'!C59</f>
        <v>Kegiatan Pembinaan, Pemantauan &amp; Evaluasi Kinerja dan Kondisi Prasarana dan Sarana Air Baku</v>
      </c>
      <c r="D67" s="47" t="str">
        <f>'[10]FORM 6 (Rp.)(SIMB)'!D59</f>
        <v>OP IAB</v>
      </c>
      <c r="E67" s="63"/>
      <c r="F67" s="49">
        <f>'[10]FORM 6 (Rp.)(SIMB)'!E59</f>
        <v>200000000</v>
      </c>
      <c r="G67" s="50">
        <f t="shared" si="31"/>
        <v>0.13697234520132046</v>
      </c>
      <c r="H67" s="51">
        <f>'[10]FORM 8 (%)'!G59</f>
        <v>3.5</v>
      </c>
      <c r="I67" s="51">
        <f t="shared" si="32"/>
        <v>4.7940320820462155E-3</v>
      </c>
      <c r="J67" s="52">
        <f>(1/100)*'[10]FORM 6 (Rp.)(SIMB)'!F183*F67</f>
        <v>7000000.0000000009</v>
      </c>
      <c r="K67" s="52">
        <f>(1/100)*'[10]FORM 6 (Rp.) (DINAS)'!F183*F67</f>
        <v>7000000.0000000009</v>
      </c>
      <c r="L67" s="53" t="str">
        <f>'[10]FORM 4'!D58</f>
        <v>2 Dokumen</v>
      </c>
      <c r="M67" s="54" t="str">
        <f>[10]IAB!E20</f>
        <v>Rapat pembinaan OP Air Baku di 6 BPSDA</v>
      </c>
      <c r="N67" s="52">
        <f>[10]IAB!G20</f>
        <v>0</v>
      </c>
      <c r="O67" s="52">
        <f>[10]IAB!H20</f>
        <v>6950000</v>
      </c>
      <c r="P67" s="52">
        <f>[10]IAB!I20</f>
        <v>6950000</v>
      </c>
      <c r="Q67" s="55">
        <f t="shared" si="29"/>
        <v>3.4750000000000005</v>
      </c>
      <c r="R67" s="56">
        <f t="shared" si="30"/>
        <v>0</v>
      </c>
      <c r="S67" s="57"/>
      <c r="T67" s="56">
        <f t="shared" si="33"/>
        <v>0</v>
      </c>
      <c r="U67" s="52">
        <f t="shared" si="34"/>
        <v>7000000</v>
      </c>
      <c r="V67" s="56">
        <f>[10]IAB!N20</f>
        <v>3.5</v>
      </c>
      <c r="W67" s="58">
        <f t="shared" si="35"/>
        <v>3.5</v>
      </c>
      <c r="X67" s="56">
        <f t="shared" si="36"/>
        <v>4.7940320820462155E-3</v>
      </c>
      <c r="Y67" s="52">
        <f t="shared" si="37"/>
        <v>7000000</v>
      </c>
      <c r="Z67" s="59">
        <f>[10]IAB!T20</f>
        <v>0</v>
      </c>
      <c r="AA67" s="59" t="s">
        <v>41</v>
      </c>
      <c r="AC67" s="61">
        <f>U67-'[12]RFK-1S'!N30</f>
        <v>-38721450</v>
      </c>
      <c r="AD67" s="62">
        <f>V67-'[12]RFK-1S'!O30</f>
        <v>-16.82</v>
      </c>
      <c r="AF67" s="62">
        <f>H67-'[12]RFK-1S'!H30</f>
        <v>-8.08</v>
      </c>
      <c r="AG67" s="61">
        <f>J67-'[12]RFK-1S'!I30</f>
        <v>-19055000</v>
      </c>
    </row>
    <row r="68" spans="1:33" s="60" customFormat="1" ht="78.75" x14ac:dyDescent="0.2">
      <c r="A68" s="45">
        <f>'[10]FORM 6 (Rp.)(SIMB)'!B60</f>
        <v>43</v>
      </c>
      <c r="B68" s="45" t="str">
        <f>'[10]FORM 6 (Rp.)(SIMB)'!A60</f>
        <v>1.03.1.03.02.20.04.</v>
      </c>
      <c r="C68" s="46" t="str">
        <f>'[10]FORM 6 (Rp.)(SIMB)'!C60</f>
        <v>Kegiatan Operasi dan Pemeliharaan Saluran Air Baku Klambu Kudu</v>
      </c>
      <c r="D68" s="47" t="str">
        <f>'[10]FORM 6 (Rp.)(SIMB)'!D60</f>
        <v>OP IAB</v>
      </c>
      <c r="E68" s="63"/>
      <c r="F68" s="49">
        <f>'[10]FORM 6 (Rp.)(SIMB)'!E60</f>
        <v>1250000000</v>
      </c>
      <c r="G68" s="50">
        <f t="shared" si="31"/>
        <v>0.85607715750825286</v>
      </c>
      <c r="H68" s="51">
        <f>'[10]FORM 8 (%)'!G60</f>
        <v>6.44</v>
      </c>
      <c r="I68" s="51">
        <f t="shared" si="32"/>
        <v>5.5131368943531489E-2</v>
      </c>
      <c r="J68" s="52">
        <f>(1/100)*'[10]FORM 6 (Rp.)(SIMB)'!F184*F68</f>
        <v>76110000</v>
      </c>
      <c r="K68" s="52">
        <f>(1/100)*'[10]FORM 6 (Rp.) (DINAS)'!F184*F68</f>
        <v>76110000</v>
      </c>
      <c r="L68" s="53" t="str">
        <f>'[10]FORM 4'!D59</f>
        <v>40,55 Km</v>
      </c>
      <c r="M68" s="54" t="str">
        <f>[10]IAB!E24</f>
        <v>Operasi jaringan irigasi 1 bln,
pemeliharaan sampah 434 m3
babat rumput 38,850 m2
Ganggang 14,700 m3</v>
      </c>
      <c r="N68" s="52">
        <f>[10]IAB!G24</f>
        <v>0</v>
      </c>
      <c r="O68" s="52">
        <f>[10]IAB!H24</f>
        <v>75510000</v>
      </c>
      <c r="P68" s="52">
        <f>[10]IAB!I24</f>
        <v>75510000</v>
      </c>
      <c r="Q68" s="55">
        <f t="shared" si="29"/>
        <v>6.0407999999999999</v>
      </c>
      <c r="R68" s="56">
        <f t="shared" si="30"/>
        <v>0</v>
      </c>
      <c r="S68" s="57"/>
      <c r="T68" s="56">
        <f t="shared" si="33"/>
        <v>0</v>
      </c>
      <c r="U68" s="52">
        <f t="shared" si="34"/>
        <v>86875000</v>
      </c>
      <c r="V68" s="56">
        <f>[10]IAB!N24</f>
        <v>6.95</v>
      </c>
      <c r="W68" s="58">
        <f t="shared" si="35"/>
        <v>6.95</v>
      </c>
      <c r="X68" s="56">
        <f t="shared" si="36"/>
        <v>5.9497362446823576E-2</v>
      </c>
      <c r="Y68" s="52">
        <f t="shared" si="37"/>
        <v>86875000</v>
      </c>
      <c r="Z68" s="59">
        <f>[10]IAB!T24</f>
        <v>0</v>
      </c>
      <c r="AA68" s="59" t="s">
        <v>41</v>
      </c>
      <c r="AC68" s="61">
        <f>U68-'[12]RFK-1S'!N31</f>
        <v>-227125000</v>
      </c>
      <c r="AD68" s="62">
        <f>V68-'[12]RFK-1S'!O31</f>
        <v>-18.170000000000002</v>
      </c>
      <c r="AF68" s="62">
        <f>H68-'[12]RFK-1S'!H31</f>
        <v>-15.379999999999999</v>
      </c>
      <c r="AG68" s="61">
        <f>J68-'[12]RFK-1S'!I31</f>
        <v>-196640000</v>
      </c>
    </row>
    <row r="69" spans="1:33" s="60" customFormat="1" ht="28.5" x14ac:dyDescent="0.2">
      <c r="A69" s="45">
        <f>'[10]FORM 6 (Rp.)(SIMB)'!B61</f>
        <v>44</v>
      </c>
      <c r="B69" s="45" t="str">
        <f>'[10]FORM 6 (Rp.)(SIMB)'!A61</f>
        <v>1.03.1.03.02.20.05.</v>
      </c>
      <c r="C69" s="46" t="str">
        <f>'[10]FORM 6 (Rp.)(SIMB)'!C61</f>
        <v>Kegiatan Peningkatan Partisipasi Masyarakat dalam Pengelolaan Air Baku</v>
      </c>
      <c r="D69" s="47" t="str">
        <f>'[10]FORM 6 (Rp.)(SIMB)'!D61</f>
        <v>OP IAB</v>
      </c>
      <c r="E69" s="63"/>
      <c r="F69" s="49">
        <f>'[10]FORM 6 (Rp.)(SIMB)'!E61</f>
        <v>200000000</v>
      </c>
      <c r="G69" s="50">
        <f t="shared" si="31"/>
        <v>0.13697234520132046</v>
      </c>
      <c r="H69" s="51">
        <f>'[10]FORM 8 (%)'!G61</f>
        <v>0</v>
      </c>
      <c r="I69" s="51">
        <f t="shared" si="32"/>
        <v>0</v>
      </c>
      <c r="J69" s="52">
        <f>(1/100)*'[10]FORM 6 (Rp.)(SIMB)'!F185*F69</f>
        <v>0</v>
      </c>
      <c r="K69" s="52">
        <f>(1/100)*'[10]FORM 6 (Rp.) (DINAS)'!F185*F69</f>
        <v>0</v>
      </c>
      <c r="L69" s="53" t="str">
        <f>'[10]FORM 4'!D60</f>
        <v>14 pertemuan</v>
      </c>
      <c r="M69" s="54" t="str">
        <f>[10]IAB!E28</f>
        <v>penyusunan 1 buku</v>
      </c>
      <c r="N69" s="52">
        <f>[10]IAB!G28</f>
        <v>0</v>
      </c>
      <c r="O69" s="52">
        <f>[10]IAB!H28</f>
        <v>0</v>
      </c>
      <c r="P69" s="52">
        <f>[10]IAB!I28</f>
        <v>0</v>
      </c>
      <c r="Q69" s="55">
        <f t="shared" si="29"/>
        <v>0</v>
      </c>
      <c r="R69" s="56">
        <f t="shared" si="30"/>
        <v>0</v>
      </c>
      <c r="S69" s="57"/>
      <c r="T69" s="56">
        <f t="shared" si="33"/>
        <v>0</v>
      </c>
      <c r="U69" s="52">
        <f t="shared" si="34"/>
        <v>0</v>
      </c>
      <c r="V69" s="56">
        <f>[10]IAB!N28</f>
        <v>0</v>
      </c>
      <c r="W69" s="58">
        <f t="shared" si="35"/>
        <v>0</v>
      </c>
      <c r="X69" s="56">
        <f t="shared" si="36"/>
        <v>0</v>
      </c>
      <c r="Y69" s="52">
        <f t="shared" si="37"/>
        <v>0</v>
      </c>
      <c r="Z69" s="59">
        <f>[10]IAB!T28</f>
        <v>0</v>
      </c>
      <c r="AA69" s="59" t="s">
        <v>41</v>
      </c>
      <c r="AC69" s="61">
        <f>U69-'[12]RFK-1S'!N32</f>
        <v>-76612500</v>
      </c>
      <c r="AD69" s="62">
        <f>V69-'[12]RFK-1S'!O32</f>
        <v>-34.049999999999997</v>
      </c>
      <c r="AF69" s="62">
        <f>H69-'[12]RFK-1S'!H32</f>
        <v>-31</v>
      </c>
      <c r="AG69" s="61">
        <f>J69-'[12]RFK-1S'!I32</f>
        <v>-69750000</v>
      </c>
    </row>
    <row r="70" spans="1:33" s="60" customFormat="1" ht="42.75" x14ac:dyDescent="0.2">
      <c r="A70" s="45">
        <f>'[10]FORM 6 (Rp.)(SIMB)'!B62</f>
        <v>45</v>
      </c>
      <c r="B70" s="45" t="str">
        <f>'[10]FORM 6 (Rp.)(SIMB)'!A62</f>
        <v>1.03.1.03.02.20.06.</v>
      </c>
      <c r="C70" s="46" t="str">
        <f>'[10]FORM 6 (Rp.)(SIMB)'!C62</f>
        <v>Kegiatan Pemeliharaan Prasarana dan Sarana Air Baku Balai PSDA Pemali Comal</v>
      </c>
      <c r="D70" s="47" t="str">
        <f>'[10]FORM 6 (Rp.)(SIMB)'!D62</f>
        <v>OP-PC</v>
      </c>
      <c r="E70" s="63"/>
      <c r="F70" s="49">
        <f>'[10]FORM 6 (Rp.)(SIMB)'!E62</f>
        <v>165000000</v>
      </c>
      <c r="G70" s="50">
        <f t="shared" si="31"/>
        <v>0.11300218479108938</v>
      </c>
      <c r="H70" s="51">
        <f>'[10]FORM 8 (%)'!G62</f>
        <v>5.45</v>
      </c>
      <c r="I70" s="51">
        <f t="shared" si="32"/>
        <v>6.1586190711143719E-3</v>
      </c>
      <c r="J70" s="52">
        <f>(1/100)*'[10]FORM 6 (Rp.)(SIMB)'!F186*F70</f>
        <v>0</v>
      </c>
      <c r="K70" s="52">
        <f>(1/100)*'[10]FORM 6 (Rp.) (DINAS)'!F186*F70</f>
        <v>2611000</v>
      </c>
      <c r="L70" s="53" t="str">
        <f>'[10]FORM 4'!D61</f>
        <v>2 lokasi</v>
      </c>
      <c r="M70" s="54" t="str">
        <f>[10]PC!E19</f>
        <v>1 Kegiatan pengukuran dan lapangan</v>
      </c>
      <c r="N70" s="52">
        <f>[10]PC!G19</f>
        <v>0</v>
      </c>
      <c r="O70" s="52">
        <f>[10]PC!H19</f>
        <v>2199200</v>
      </c>
      <c r="P70" s="52">
        <f>[10]PC!I19</f>
        <v>2199200</v>
      </c>
      <c r="Q70" s="55">
        <f t="shared" si="29"/>
        <v>1.3328484848484847</v>
      </c>
      <c r="R70" s="56">
        <f t="shared" si="30"/>
        <v>0</v>
      </c>
      <c r="S70" s="57"/>
      <c r="T70" s="56">
        <f t="shared" si="33"/>
        <v>0</v>
      </c>
      <c r="U70" s="52">
        <f t="shared" si="34"/>
        <v>9240000</v>
      </c>
      <c r="V70" s="56">
        <f>[10]PC!N19</f>
        <v>5.6</v>
      </c>
      <c r="W70" s="58">
        <f t="shared" si="35"/>
        <v>5.6</v>
      </c>
      <c r="X70" s="56">
        <f t="shared" si="36"/>
        <v>6.3281223483010055E-3</v>
      </c>
      <c r="Y70" s="52">
        <f t="shared" si="37"/>
        <v>9240000</v>
      </c>
      <c r="Z70" s="59">
        <f>[10]PC!T19</f>
        <v>0</v>
      </c>
      <c r="AA70" s="59" t="s">
        <v>41</v>
      </c>
      <c r="AC70" s="61">
        <f>U70-'[12]RFK-1S'!N33</f>
        <v>-24420000</v>
      </c>
      <c r="AD70" s="62">
        <f>V70-'[12]RFK-1S'!O33</f>
        <v>-14.799999999999999</v>
      </c>
      <c r="AF70" s="62">
        <f>H70-'[12]RFK-1S'!H33</f>
        <v>-9.84</v>
      </c>
      <c r="AG70" s="61">
        <f>J70-'[12]RFK-1S'!I33</f>
        <v>-25228500</v>
      </c>
    </row>
    <row r="71" spans="1:33" s="60" customFormat="1" ht="42.75" x14ac:dyDescent="0.2">
      <c r="A71" s="45">
        <f>'[10]FORM 6 (Rp.)(SIMB)'!B63</f>
        <v>46</v>
      </c>
      <c r="B71" s="45" t="str">
        <f>'[10]FORM 6 (Rp.)(SIMB)'!A63</f>
        <v>1.03.1.03.02.20.07.</v>
      </c>
      <c r="C71" s="46" t="str">
        <f>'[10]FORM 6 (Rp.)(SIMB)'!C63</f>
        <v>Kegiatan Pemeliharaan Prasarana dan Sarana Air Baku Balai PSDA Jragung Tuntang</v>
      </c>
      <c r="D71" s="47" t="str">
        <f>'[10]FORM 6 (Rp.)(SIMB)'!D63</f>
        <v>OP-JT</v>
      </c>
      <c r="E71" s="63"/>
      <c r="F71" s="49">
        <f>'[10]FORM 6 (Rp.)(SIMB)'!E63</f>
        <v>180000000</v>
      </c>
      <c r="G71" s="50">
        <f t="shared" si="31"/>
        <v>0.1232751106811884</v>
      </c>
      <c r="H71" s="51">
        <f>'[10]FORM 8 (%)'!G63</f>
        <v>3.38</v>
      </c>
      <c r="I71" s="51">
        <f t="shared" si="32"/>
        <v>4.1666987410241682E-3</v>
      </c>
      <c r="J71" s="52">
        <f>(1/100)*'[10]FORM 6 (Rp.)(SIMB)'!F187*F71</f>
        <v>6089000</v>
      </c>
      <c r="K71" s="52">
        <f>(1/100)*'[10]FORM 6 (Rp.) (DINAS)'!F187*F71</f>
        <v>6089000</v>
      </c>
      <c r="L71" s="53" t="str">
        <f>'[10]FORM 4'!D62</f>
        <v>3 lokasi</v>
      </c>
      <c r="M71" s="54">
        <f>[10]JT!E19</f>
        <v>0</v>
      </c>
      <c r="N71" s="52">
        <f>[10]JT!G19</f>
        <v>0</v>
      </c>
      <c r="O71" s="52">
        <f>[10]JT!H19</f>
        <v>5962000</v>
      </c>
      <c r="P71" s="52">
        <f>[10]JT!I19</f>
        <v>5962000</v>
      </c>
      <c r="Q71" s="55">
        <f t="shared" si="29"/>
        <v>3.3122222222222222</v>
      </c>
      <c r="R71" s="56">
        <f t="shared" si="30"/>
        <v>0</v>
      </c>
      <c r="S71" s="57"/>
      <c r="T71" s="56">
        <f t="shared" si="33"/>
        <v>0</v>
      </c>
      <c r="U71" s="52">
        <f t="shared" si="34"/>
        <v>6138000</v>
      </c>
      <c r="V71" s="56">
        <f>[10]JT!N19</f>
        <v>3.41</v>
      </c>
      <c r="W71" s="58">
        <f t="shared" si="35"/>
        <v>3.41</v>
      </c>
      <c r="X71" s="56">
        <f t="shared" si="36"/>
        <v>4.2036812742285243E-3</v>
      </c>
      <c r="Y71" s="52">
        <f t="shared" si="37"/>
        <v>6138000</v>
      </c>
      <c r="Z71" s="59">
        <f>[10]JT!T19</f>
        <v>0</v>
      </c>
      <c r="AA71" s="59" t="s">
        <v>41</v>
      </c>
      <c r="AC71" s="61">
        <f>U71-'[12]RFK-1S'!N34</f>
        <v>-44991300</v>
      </c>
      <c r="AD71" s="62">
        <f>V71-'[12]RFK-1S'!O34</f>
        <v>-25</v>
      </c>
      <c r="AF71" s="62">
        <f>H71-'[12]RFK-1S'!H34</f>
        <v>-24.59</v>
      </c>
      <c r="AG71" s="61">
        <f>J71-'[12]RFK-1S'!I34</f>
        <v>-44257000</v>
      </c>
    </row>
    <row r="72" spans="1:33" s="60" customFormat="1" ht="28.5" x14ac:dyDescent="0.2">
      <c r="A72" s="45">
        <f>'[10]FORM 6 (Rp.)(SIMB)'!B64</f>
        <v>47</v>
      </c>
      <c r="B72" s="45" t="str">
        <f>'[10]FORM 6 (Rp.)(SIMB)'!A64</f>
        <v>1.03.1.03.02.20.08.</v>
      </c>
      <c r="C72" s="46" t="str">
        <f>'[10]FORM 6 (Rp.)(SIMB)'!C64</f>
        <v>Kegiatan Pemeliharaan Prasarana dan Sarana Air Baku Balai PSDA Seluna</v>
      </c>
      <c r="D72" s="47" t="str">
        <f>'[10]FORM 6 (Rp.)(SIMB)'!D64</f>
        <v>OP-SLN</v>
      </c>
      <c r="E72" s="63"/>
      <c r="F72" s="49">
        <f>'[10]FORM 6 (Rp.)(SIMB)'!E64</f>
        <v>170000000</v>
      </c>
      <c r="G72" s="50">
        <f t="shared" si="31"/>
        <v>0.11642649342112237</v>
      </c>
      <c r="H72" s="51">
        <f>'[10]FORM 8 (%)'!G64</f>
        <v>3.59</v>
      </c>
      <c r="I72" s="51">
        <f t="shared" si="32"/>
        <v>4.1797111138182933E-3</v>
      </c>
      <c r="J72" s="52">
        <f>(1/100)*'[10]FORM 6 (Rp.)(SIMB)'!F188*F72</f>
        <v>6096000</v>
      </c>
      <c r="K72" s="52">
        <f>(1/100)*'[10]FORM 6 (Rp.) (DINAS)'!F188*F72</f>
        <v>6096000</v>
      </c>
      <c r="L72" s="53" t="str">
        <f>'[10]FORM 4'!D63</f>
        <v>2 embung</v>
      </c>
      <c r="M72" s="54" t="str">
        <f>[10]SLN!E19</f>
        <v>Survey pekerjaan Sw 2 Lokasi</v>
      </c>
      <c r="N72" s="52">
        <f>[10]SLN!G19</f>
        <v>0</v>
      </c>
      <c r="O72" s="52">
        <f>[10]SLN!H19</f>
        <v>6579970</v>
      </c>
      <c r="P72" s="52">
        <f>[10]SLN!I19</f>
        <v>6579970</v>
      </c>
      <c r="Q72" s="55">
        <f t="shared" si="29"/>
        <v>3.8705705882352941</v>
      </c>
      <c r="R72" s="56">
        <f t="shared" si="30"/>
        <v>0</v>
      </c>
      <c r="S72" s="57"/>
      <c r="T72" s="56">
        <f t="shared" si="33"/>
        <v>0</v>
      </c>
      <c r="U72" s="52">
        <f t="shared" si="34"/>
        <v>6800000</v>
      </c>
      <c r="V72" s="56">
        <f>[10]SLN!N19</f>
        <v>4</v>
      </c>
      <c r="W72" s="58">
        <f t="shared" si="35"/>
        <v>4</v>
      </c>
      <c r="X72" s="56">
        <f t="shared" si="36"/>
        <v>4.6570597368448948E-3</v>
      </c>
      <c r="Y72" s="52">
        <f t="shared" si="37"/>
        <v>6800000</v>
      </c>
      <c r="Z72" s="59">
        <f>[10]SLN!T19</f>
        <v>0</v>
      </c>
      <c r="AA72" s="59" t="s">
        <v>41</v>
      </c>
      <c r="AC72" s="61">
        <f>U72-'[12]RFK-1S'!N35</f>
        <v>-11050000</v>
      </c>
      <c r="AD72" s="62">
        <f>V72-'[12]RFK-1S'!O35</f>
        <v>-6.5</v>
      </c>
      <c r="AF72" s="62">
        <f>H72-'[12]RFK-1S'!H35</f>
        <v>-5.23</v>
      </c>
      <c r="AG72" s="61">
        <f>J72-'[12]RFK-1S'!I35</f>
        <v>-8898000</v>
      </c>
    </row>
    <row r="73" spans="1:33" s="60" customFormat="1" ht="42.75" x14ac:dyDescent="0.2">
      <c r="A73" s="45">
        <f>'[10]FORM 6 (Rp.)(SIMB)'!B65</f>
        <v>48</v>
      </c>
      <c r="B73" s="45" t="str">
        <f>'[10]FORM 6 (Rp.)(SIMB)'!A65</f>
        <v>1.03.1.03.02.20.09.</v>
      </c>
      <c r="C73" s="46" t="str">
        <f>'[10]FORM 6 (Rp.)(SIMB)'!C65</f>
        <v>Kegiatan Pemeliharaan Prasarana dan Sarana Air Baku Balai PSDA Bengawan Solo</v>
      </c>
      <c r="D73" s="47" t="str">
        <f>'[10]FORM 6 (Rp.)(SIMB)'!D65</f>
        <v>OP-BS</v>
      </c>
      <c r="E73" s="63"/>
      <c r="F73" s="49">
        <f>'[10]FORM 6 (Rp.)(SIMB)'!E65</f>
        <v>185000000</v>
      </c>
      <c r="G73" s="50">
        <f t="shared" si="31"/>
        <v>0.12669941931122142</v>
      </c>
      <c r="H73" s="51">
        <f>'[10]FORM 8 (%)'!G65</f>
        <v>2.2999999999999998</v>
      </c>
      <c r="I73" s="51">
        <f t="shared" si="32"/>
        <v>2.9140866441580925E-3</v>
      </c>
      <c r="J73" s="52">
        <f>(1/100)*'[10]FORM 6 (Rp.)(SIMB)'!F189*F73</f>
        <v>2000000</v>
      </c>
      <c r="K73" s="52">
        <f>(1/100)*'[10]FORM 6 (Rp.) (DINAS)'!F189*F73</f>
        <v>1000000</v>
      </c>
      <c r="L73" s="53" t="str">
        <f>'[10]FORM 4'!D64</f>
        <v>5 lokasi</v>
      </c>
      <c r="M73" s="54" t="str">
        <f>[10]BS!E19</f>
        <v>Survey lokasi untuk pekerjaan swakelola 1 lokasi</v>
      </c>
      <c r="N73" s="52">
        <f>[10]BS!G19</f>
        <v>0</v>
      </c>
      <c r="O73" s="52">
        <f>[10]BS!H19</f>
        <v>874000</v>
      </c>
      <c r="P73" s="52">
        <f>[10]BS!I19</f>
        <v>874000</v>
      </c>
      <c r="Q73" s="55">
        <f t="shared" si="29"/>
        <v>0.47243243243243244</v>
      </c>
      <c r="R73" s="56">
        <f t="shared" si="30"/>
        <v>0</v>
      </c>
      <c r="S73" s="57"/>
      <c r="T73" s="56">
        <f t="shared" si="33"/>
        <v>0</v>
      </c>
      <c r="U73" s="52">
        <f t="shared" si="34"/>
        <v>3700000</v>
      </c>
      <c r="V73" s="56">
        <f>[10]BS!N19</f>
        <v>2</v>
      </c>
      <c r="W73" s="58">
        <f t="shared" si="35"/>
        <v>2</v>
      </c>
      <c r="X73" s="56">
        <f t="shared" si="36"/>
        <v>2.5339883862244283E-3</v>
      </c>
      <c r="Y73" s="52">
        <f t="shared" si="37"/>
        <v>3700000</v>
      </c>
      <c r="Z73" s="59">
        <f>[10]BS!T19</f>
        <v>0</v>
      </c>
      <c r="AA73" s="59" t="s">
        <v>41</v>
      </c>
      <c r="AC73" s="61">
        <f>U73-'[12]RFK-1S'!N36</f>
        <v>-49358000</v>
      </c>
      <c r="AD73" s="62">
        <f>V73-'[12]RFK-1S'!O36</f>
        <v>-26.68</v>
      </c>
      <c r="AF73" s="62">
        <f>H73-'[12]RFK-1S'!H36</f>
        <v>-26.21</v>
      </c>
      <c r="AG73" s="61">
        <f>J73-'[12]RFK-1S'!I36</f>
        <v>-50743500</v>
      </c>
    </row>
    <row r="74" spans="1:33" s="60" customFormat="1" ht="56.25" x14ac:dyDescent="0.2">
      <c r="A74" s="45">
        <f>'[10]FORM 6 (Rp.)(SIMB)'!B66</f>
        <v>49</v>
      </c>
      <c r="B74" s="45" t="str">
        <f>'[10]FORM 6 (Rp.)(SIMB)'!A66</f>
        <v>1.03.1.03.02.20.10.</v>
      </c>
      <c r="C74" s="46" t="str">
        <f>'[10]FORM 6 (Rp.)(SIMB)'!C66</f>
        <v>Kegiatan Pemeliharaan Prasarana dan Sarana Air Baku Balai PSDA Probolo</v>
      </c>
      <c r="D74" s="47" t="str">
        <f>'[10]FORM 6 (Rp.)(SIMB)'!D66</f>
        <v>OP-PBL</v>
      </c>
      <c r="E74" s="63"/>
      <c r="F74" s="49">
        <f>'[10]FORM 6 (Rp.)(SIMB)'!E66</f>
        <v>160000000</v>
      </c>
      <c r="G74" s="50">
        <f t="shared" si="31"/>
        <v>0.10957787616105637</v>
      </c>
      <c r="H74" s="51">
        <f>'[10]FORM 8 (%)'!G66</f>
        <v>1.65</v>
      </c>
      <c r="I74" s="51">
        <f t="shared" si="32"/>
        <v>1.80803495665743E-3</v>
      </c>
      <c r="J74" s="52">
        <f>(1/100)*'[10]FORM 6 (Rp.)(SIMB)'!F190*F74</f>
        <v>4500000</v>
      </c>
      <c r="K74" s="52">
        <f>(1/100)*'[10]FORM 6 (Rp.) (DINAS)'!F190*F74</f>
        <v>2500000</v>
      </c>
      <c r="L74" s="53" t="str">
        <f>'[10]FORM 4'!D65</f>
        <v>2 lokasi</v>
      </c>
      <c r="M74" s="54" t="str">
        <f>[10]PBL!E19</f>
        <v>Peningkatan Partisipasi Masyarakat 2 kali, Pemeliharaan Air Baku 2 lokasi dan Inventerasi Mata Air 15 lokasi</v>
      </c>
      <c r="N74" s="52">
        <f>[10]PBL!G19</f>
        <v>0</v>
      </c>
      <c r="O74" s="52">
        <f>[10]PBL!H19</f>
        <v>2418200</v>
      </c>
      <c r="P74" s="52">
        <f>[10]PBL!I19</f>
        <v>2418200</v>
      </c>
      <c r="Q74" s="55">
        <f t="shared" si="29"/>
        <v>1.5113750000000001</v>
      </c>
      <c r="R74" s="56">
        <f t="shared" si="30"/>
        <v>0</v>
      </c>
      <c r="S74" s="57"/>
      <c r="T74" s="56">
        <f t="shared" si="33"/>
        <v>0</v>
      </c>
      <c r="U74" s="52">
        <f t="shared" si="34"/>
        <v>2640000</v>
      </c>
      <c r="V74" s="56">
        <f>[10]PBL!N19</f>
        <v>1.65</v>
      </c>
      <c r="W74" s="58">
        <f t="shared" si="35"/>
        <v>1.65</v>
      </c>
      <c r="X74" s="56">
        <f t="shared" si="36"/>
        <v>1.80803495665743E-3</v>
      </c>
      <c r="Y74" s="52">
        <f t="shared" si="37"/>
        <v>2640000</v>
      </c>
      <c r="Z74" s="59">
        <f>[10]PBL!T19</f>
        <v>0</v>
      </c>
      <c r="AA74" s="59" t="s">
        <v>41</v>
      </c>
      <c r="AC74" s="61">
        <f>U74-'[12]RFK-1S'!N37</f>
        <v>-34960000</v>
      </c>
      <c r="AD74" s="62">
        <f>V74-'[12]RFK-1S'!O37</f>
        <v>-21.85</v>
      </c>
      <c r="AF74" s="62">
        <f>H74-'[12]RFK-1S'!H37</f>
        <v>-19.630000000000003</v>
      </c>
      <c r="AG74" s="61">
        <f>J74-'[12]RFK-1S'!I37</f>
        <v>-29548000</v>
      </c>
    </row>
    <row r="75" spans="1:33" s="60" customFormat="1" ht="42.75" x14ac:dyDescent="0.2">
      <c r="A75" s="45">
        <f>'[10]FORM 6 (Rp.)(SIMB)'!B67</f>
        <v>50</v>
      </c>
      <c r="B75" s="45" t="str">
        <f>'[10]FORM 6 (Rp.)(SIMB)'!A67</f>
        <v>1.03.1.03.02.20.11.</v>
      </c>
      <c r="C75" s="46" t="str">
        <f>'[10]FORM 6 (Rp.)(SIMB)'!C67</f>
        <v>Kegiatan Pemeliharaan Prasarana dan Sarana Air Baku Balai PSDA Serayu Citanduy</v>
      </c>
      <c r="D75" s="47" t="str">
        <f>'[10]FORM 6 (Rp.)(SIMB)'!D67</f>
        <v>OP-SC</v>
      </c>
      <c r="E75" s="63"/>
      <c r="F75" s="49">
        <f>'[10]FORM 6 (Rp.)(SIMB)'!E67</f>
        <v>175000000</v>
      </c>
      <c r="G75" s="50">
        <f t="shared" si="31"/>
        <v>0.11985080205115539</v>
      </c>
      <c r="H75" s="51">
        <f>'[10]FORM 8 (%)'!G67</f>
        <v>2.61</v>
      </c>
      <c r="I75" s="51">
        <f t="shared" si="32"/>
        <v>3.1281059335351558E-3</v>
      </c>
      <c r="J75" s="52">
        <f>(1/100)*'[10]FORM 6 (Rp.)(SIMB)'!F191*F75</f>
        <v>4570000.0000000009</v>
      </c>
      <c r="K75" s="52">
        <f>(1/100)*'[10]FORM 6 (Rp.) (DINAS)'!F191*F75</f>
        <v>4570000.0000000009</v>
      </c>
      <c r="L75" s="53" t="str">
        <f>'[10]FORM 4'!D66</f>
        <v>3 lokasi</v>
      </c>
      <c r="M75" s="54" t="str">
        <f>[10]SC!E19</f>
        <v>Belanja Cetak dan Penggandaan (1 bln)</v>
      </c>
      <c r="N75" s="52">
        <f>[10]SC!G19</f>
        <v>0</v>
      </c>
      <c r="O75" s="52">
        <f>[10]SC!H19</f>
        <v>4825000</v>
      </c>
      <c r="P75" s="52">
        <f>[10]SC!I19</f>
        <v>4825000</v>
      </c>
      <c r="Q75" s="55">
        <f t="shared" si="29"/>
        <v>2.7571428571428571</v>
      </c>
      <c r="R75" s="56">
        <f t="shared" si="30"/>
        <v>0</v>
      </c>
      <c r="S75" s="57"/>
      <c r="T75" s="56">
        <f t="shared" si="33"/>
        <v>0</v>
      </c>
      <c r="U75" s="52">
        <f t="shared" si="34"/>
        <v>4829999.9999999991</v>
      </c>
      <c r="V75" s="56">
        <f>[10]SC!N19</f>
        <v>2.76</v>
      </c>
      <c r="W75" s="58">
        <f t="shared" si="35"/>
        <v>2.76</v>
      </c>
      <c r="X75" s="56">
        <f t="shared" si="36"/>
        <v>3.3078821366118887E-3</v>
      </c>
      <c r="Y75" s="52">
        <f t="shared" si="37"/>
        <v>4829999.9999999991</v>
      </c>
      <c r="Z75" s="72">
        <f>[10]SC!T19</f>
        <v>0</v>
      </c>
      <c r="AA75" s="59" t="s">
        <v>41</v>
      </c>
      <c r="AC75" s="61">
        <f>U75-'[12]RFK-1S'!N38</f>
        <v>-21770000</v>
      </c>
      <c r="AD75" s="62">
        <f>V75-'[12]RFK-1S'!O38</f>
        <v>-12.44</v>
      </c>
      <c r="AF75" s="62">
        <f>H75-'[12]RFK-1S'!H38</f>
        <v>-12.59</v>
      </c>
      <c r="AG75" s="61">
        <f>J75-'[12]RFK-1S'!I38</f>
        <v>-22030000</v>
      </c>
    </row>
    <row r="76" spans="1:33" s="60" customFormat="1" x14ac:dyDescent="0.2">
      <c r="A76" s="45"/>
      <c r="B76" s="45"/>
      <c r="C76" s="46"/>
      <c r="D76" s="47"/>
      <c r="E76" s="63"/>
      <c r="F76" s="49"/>
      <c r="G76" s="50"/>
      <c r="H76" s="51"/>
      <c r="I76" s="51"/>
      <c r="J76" s="52"/>
      <c r="K76" s="52"/>
      <c r="L76" s="53"/>
      <c r="M76" s="54"/>
      <c r="N76" s="52"/>
      <c r="O76" s="52"/>
      <c r="P76" s="52"/>
      <c r="Q76" s="55"/>
      <c r="R76" s="56"/>
      <c r="S76" s="57"/>
      <c r="T76" s="56"/>
      <c r="U76" s="52"/>
      <c r="V76" s="56"/>
      <c r="W76" s="58"/>
      <c r="X76" s="56"/>
      <c r="Y76" s="52"/>
      <c r="Z76" s="59"/>
      <c r="AA76" s="59"/>
      <c r="AC76" s="61"/>
      <c r="AD76" s="62"/>
      <c r="AF76" s="62"/>
      <c r="AG76" s="61"/>
    </row>
    <row r="77" spans="1:33" s="42" customFormat="1" ht="38.25" x14ac:dyDescent="0.2">
      <c r="A77" s="29" t="str">
        <f>'[10]FORM 6 (Rp.)(SIMB)'!B69</f>
        <v>VII</v>
      </c>
      <c r="B77" s="29" t="str">
        <f>'[10]FORM 6 (Rp.)(SIMB)'!A69</f>
        <v>1.03.1.03.02.21.</v>
      </c>
      <c r="C77" s="30" t="str">
        <f>'[10]FORM 6 (Rp.)(SIMB)'!C69</f>
        <v>Program Pengelolaan dan Konservasi Sungai, Danau dan Sumber Daya Air Lainnya</v>
      </c>
      <c r="D77" s="31"/>
      <c r="E77" s="32"/>
      <c r="F77" s="33">
        <f>SUM(F78:F107)</f>
        <v>24649287000</v>
      </c>
      <c r="G77" s="34">
        <f>F77/$F$128*100</f>
        <v>16.881353239652103</v>
      </c>
      <c r="H77" s="34">
        <f>I77*100/G77</f>
        <v>1.8723079219289382</v>
      </c>
      <c r="I77" s="34">
        <f>SUM(I78:I107)</f>
        <v>0.3160709140348138</v>
      </c>
      <c r="J77" s="35">
        <f t="shared" ref="J77:K77" si="38">SUM(J78:J107)</f>
        <v>361163000</v>
      </c>
      <c r="K77" s="35">
        <f t="shared" si="38"/>
        <v>419721838</v>
      </c>
      <c r="L77" s="32"/>
      <c r="M77" s="32"/>
      <c r="N77" s="35">
        <f>SUM(N78:N107)</f>
        <v>0</v>
      </c>
      <c r="O77" s="35">
        <f>SUM(O78:O107)</f>
        <v>313402515</v>
      </c>
      <c r="P77" s="35">
        <f>SUM(P78:P107)</f>
        <v>313402515</v>
      </c>
      <c r="Q77" s="37">
        <f t="shared" ref="Q77:Q107" si="39">+P77/F77*100</f>
        <v>1.2714465736879124</v>
      </c>
      <c r="R77" s="64">
        <f t="shared" ref="R77:R107" si="40">S77/F77*100</f>
        <v>0</v>
      </c>
      <c r="S77" s="65"/>
      <c r="T77" s="64">
        <f>SUM(T78:T107)</f>
        <v>0</v>
      </c>
      <c r="U77" s="35">
        <f>SUM(U78:U107)</f>
        <v>436446727.30000001</v>
      </c>
      <c r="V77" s="38">
        <f>U77/F77*100</f>
        <v>1.7706261738929812</v>
      </c>
      <c r="W77" s="66">
        <f>Y77/F77*100</f>
        <v>0</v>
      </c>
      <c r="X77" s="41">
        <f>Y77/$F$128*100</f>
        <v>0</v>
      </c>
      <c r="Y77" s="35">
        <f>'[11]RFK 1 Dinas'!Z77</f>
        <v>0</v>
      </c>
      <c r="Z77" s="59"/>
      <c r="AA77" s="29"/>
      <c r="AC77" s="43"/>
      <c r="AD77" s="44"/>
      <c r="AF77" s="44"/>
      <c r="AG77" s="43"/>
    </row>
    <row r="78" spans="1:33" s="60" customFormat="1" ht="28.5" x14ac:dyDescent="0.2">
      <c r="A78" s="45">
        <f>'[10]FORM 6 (Rp.)(SIMB)'!B70</f>
        <v>51</v>
      </c>
      <c r="B78" s="45" t="str">
        <f>'[10]FORM 6 (Rp.)(SIMB)'!A70</f>
        <v>1.03.1.03.02.21.01.</v>
      </c>
      <c r="C78" s="46" t="str">
        <f>'[10]FORM 6 (Rp.)(SIMB)'!C70</f>
        <v>Kegiatan Perencanaan Teknis Prasarana dan Sarana  Konservasi</v>
      </c>
      <c r="D78" s="47" t="str">
        <f>'[10]FORM 6 (Rp.)(SIMB)'!D70</f>
        <v>SID</v>
      </c>
      <c r="E78" s="63"/>
      <c r="F78" s="49">
        <f>'[10]FORM 6 (Rp.)(SIMB)'!E70</f>
        <v>900000000</v>
      </c>
      <c r="G78" s="50">
        <f t="shared" ref="G78:G107" si="41">F78/$F$128*100</f>
        <v>0.61637555340594197</v>
      </c>
      <c r="H78" s="51">
        <f>'[10]FORM 8 (%)'!G70</f>
        <v>1.1399999999999999</v>
      </c>
      <c r="I78" s="51">
        <f t="shared" ref="I78:I107" si="42">+H78*G78/100</f>
        <v>7.0266813088277376E-3</v>
      </c>
      <c r="J78" s="52">
        <f>(1/100)*'[10]FORM 6 (Rp.)(SIMB)'!F194*F78</f>
        <v>9750000.0000000019</v>
      </c>
      <c r="K78" s="52">
        <f>(1/100)*'[10]FORM 6 (Rp.) (DINAS)'!F194*F78</f>
        <v>9750000.0000000019</v>
      </c>
      <c r="L78" s="53" t="str">
        <f>'[10]FORM 4'!D69</f>
        <v>2 Dokumen</v>
      </c>
      <c r="M78" s="54" t="str">
        <f>[10]PPT!E24</f>
        <v>Survey lokasi</v>
      </c>
      <c r="N78" s="52">
        <f>[10]PPT!G24</f>
        <v>0</v>
      </c>
      <c r="O78" s="52">
        <f>[10]PPT!H24</f>
        <v>9587600</v>
      </c>
      <c r="P78" s="52">
        <f>[10]PPT!I24</f>
        <v>9587600</v>
      </c>
      <c r="Q78" s="55">
        <f t="shared" si="39"/>
        <v>1.065288888888889</v>
      </c>
      <c r="R78" s="56">
        <f t="shared" si="40"/>
        <v>0</v>
      </c>
      <c r="S78" s="57"/>
      <c r="T78" s="56">
        <f t="shared" ref="T78:T107" si="43">R78*G78/100</f>
        <v>0</v>
      </c>
      <c r="U78" s="52">
        <f t="shared" ref="U78:U107" si="44">V78*F78/100</f>
        <v>10349999.999999998</v>
      </c>
      <c r="V78" s="56">
        <f>[10]PPT!N24</f>
        <v>1.1499999999999999</v>
      </c>
      <c r="W78" s="58">
        <f t="shared" ref="W78:W107" si="45">V78-R78</f>
        <v>1.1499999999999999</v>
      </c>
      <c r="X78" s="56">
        <f t="shared" ref="X78:X107" si="46">W78*G78/100</f>
        <v>7.0883188641683329E-3</v>
      </c>
      <c r="Y78" s="52">
        <f t="shared" ref="Y78:Y107" si="47">+W78*F78/100</f>
        <v>10349999.999999998</v>
      </c>
      <c r="Z78" s="59">
        <f>[10]PPT!T24</f>
        <v>0</v>
      </c>
      <c r="AA78" s="59" t="s">
        <v>41</v>
      </c>
      <c r="AC78" s="61">
        <f>U78-'[12]RFK-1S'!N40</f>
        <v>-13050000.000000002</v>
      </c>
      <c r="AD78" s="62">
        <f>V78-'[12]RFK-1S'!O40</f>
        <v>-1.4500000000000002</v>
      </c>
      <c r="AF78" s="62">
        <f>H78-'[12]RFK-1S'!H40</f>
        <v>-1.4400000000000002</v>
      </c>
      <c r="AG78" s="61">
        <f>J78-'[12]RFK-1S'!I40</f>
        <v>-13469999.999999998</v>
      </c>
    </row>
    <row r="79" spans="1:33" s="60" customFormat="1" ht="33.75" x14ac:dyDescent="0.2">
      <c r="A79" s="45">
        <f>'[10]FORM 6 (Rp.)(SIMB)'!B71</f>
        <v>52</v>
      </c>
      <c r="B79" s="45" t="str">
        <f>'[10]FORM 6 (Rp.)(SIMB)'!A71</f>
        <v>1.03.1.03.02.21.02.</v>
      </c>
      <c r="C79" s="46" t="str">
        <f>'[10]FORM 6 (Rp.)(SIMB)'!C71</f>
        <v>Kegiatan Pengelolaan Alat dan Data Hidrologi</v>
      </c>
      <c r="D79" s="47" t="str">
        <f>'[10]FORM 6 (Rp.)(SIMB)'!D71</f>
        <v>HIDRO-PPT</v>
      </c>
      <c r="E79" s="63"/>
      <c r="F79" s="49">
        <f>'[10]FORM 6 (Rp.)(SIMB)'!E71</f>
        <v>675000000</v>
      </c>
      <c r="G79" s="50">
        <f t="shared" si="41"/>
        <v>0.46228166505445656</v>
      </c>
      <c r="H79" s="51">
        <f>'[10]FORM 8 (%)'!G71</f>
        <v>4.96</v>
      </c>
      <c r="I79" s="51">
        <f t="shared" si="42"/>
        <v>2.2929170586701044E-2</v>
      </c>
      <c r="J79" s="52">
        <f>(1/100)*'[10]FORM 6 (Rp.)(SIMB)'!F195*F79</f>
        <v>33500000</v>
      </c>
      <c r="K79" s="52">
        <f>(1/100)*'[10]FORM 6 (Rp.) (DINAS)'!F195*F79</f>
        <v>33500000</v>
      </c>
      <c r="L79" s="53" t="str">
        <f>'[10]FORM 4'!D70</f>
        <v>2 lap</v>
      </c>
      <c r="M79" s="54" t="str">
        <f>[10]PPT!E34</f>
        <v>Pengumpulan &amp; pengolahan Data pada 6 BPSDA se-Jateng</v>
      </c>
      <c r="N79" s="52">
        <f>[10]PPT!G34</f>
        <v>0</v>
      </c>
      <c r="O79" s="52">
        <f>[10]PPT!H34</f>
        <v>21691250</v>
      </c>
      <c r="P79" s="52">
        <f>[10]PPT!I34</f>
        <v>21691250</v>
      </c>
      <c r="Q79" s="55">
        <f t="shared" si="39"/>
        <v>3.2135185185185184</v>
      </c>
      <c r="R79" s="56">
        <f t="shared" si="40"/>
        <v>0</v>
      </c>
      <c r="S79" s="57"/>
      <c r="T79" s="70">
        <f t="shared" si="43"/>
        <v>0</v>
      </c>
      <c r="U79" s="52">
        <f t="shared" si="44"/>
        <v>36990000.000000007</v>
      </c>
      <c r="V79" s="89">
        <f>[10]PPT!N34</f>
        <v>5.48</v>
      </c>
      <c r="W79" s="71">
        <f t="shared" si="45"/>
        <v>5.48</v>
      </c>
      <c r="X79" s="56">
        <f t="shared" si="46"/>
        <v>2.5333035244984221E-2</v>
      </c>
      <c r="Y79" s="52">
        <f t="shared" si="47"/>
        <v>36990000.000000007</v>
      </c>
      <c r="Z79" s="59">
        <f>[10]PPT!T34</f>
        <v>0</v>
      </c>
      <c r="AA79" s="59" t="s">
        <v>41</v>
      </c>
      <c r="AC79" s="61">
        <f>U79-'[12]RFK-1S'!N41</f>
        <v>-20759999.999999993</v>
      </c>
      <c r="AD79" s="62">
        <f>V79-'[12]RFK-1S'!O41</f>
        <v>-11.02</v>
      </c>
      <c r="AF79" s="62">
        <f>H79-'[12]RFK-1S'!H41</f>
        <v>-10.039999999999999</v>
      </c>
      <c r="AG79" s="61">
        <f>J79-'[12]RFK-1S'!I41</f>
        <v>-19000000</v>
      </c>
    </row>
    <row r="80" spans="1:33" s="60" customFormat="1" ht="28.5" x14ac:dyDescent="0.2">
      <c r="A80" s="45">
        <f>'[10]FORM 6 (Rp.)(SIMB)'!B72</f>
        <v>53</v>
      </c>
      <c r="B80" s="45" t="str">
        <f>'[10]FORM 6 (Rp.)(SIMB)'!A72</f>
        <v>1.03.1.03.02.21.03.</v>
      </c>
      <c r="C80" s="46" t="str">
        <f>'[10]FORM 6 (Rp.)(SIMB)'!C72</f>
        <v>Kegiatan Penyusunan Rencana Pengembangan SDA</v>
      </c>
      <c r="D80" s="47" t="str">
        <f>'[10]FORM 6 (Rp.)(SIMB)'!D72</f>
        <v>BANGSISDA-PPT</v>
      </c>
      <c r="E80" s="63"/>
      <c r="F80" s="49">
        <f>'[10]FORM 6 (Rp.)(SIMB)'!E72</f>
        <v>1340000000</v>
      </c>
      <c r="G80" s="50">
        <f t="shared" si="41"/>
        <v>0.91771471284884698</v>
      </c>
      <c r="H80" s="51">
        <f>'[10]FORM 8 (%)'!G72</f>
        <v>2.2799999999999998</v>
      </c>
      <c r="I80" s="51">
        <f t="shared" si="42"/>
        <v>2.0923895452953711E-2</v>
      </c>
      <c r="J80" s="52">
        <f>(1/100)*'[10]FORM 6 (Rp.)(SIMB)'!F196*F80</f>
        <v>24299999.999999996</v>
      </c>
      <c r="K80" s="52">
        <f>(1/100)*'[10]FORM 6 (Rp.) (DINAS)'!F196*F80</f>
        <v>26000000</v>
      </c>
      <c r="L80" s="53" t="str">
        <f>'[10]FORM 4'!D71</f>
        <v>4 Dokumen</v>
      </c>
      <c r="M80" s="54" t="str">
        <f>[10]PPT!E40</f>
        <v>Persiapan lelang</v>
      </c>
      <c r="N80" s="52">
        <f>[10]PPT!G40</f>
        <v>0</v>
      </c>
      <c r="O80" s="52">
        <f>[10]PPT!H40</f>
        <v>19860000</v>
      </c>
      <c r="P80" s="52">
        <f>[10]PPT!I40</f>
        <v>19860000</v>
      </c>
      <c r="Q80" s="55">
        <f t="shared" si="39"/>
        <v>1.482089552238806</v>
      </c>
      <c r="R80" s="56">
        <f t="shared" si="40"/>
        <v>0</v>
      </c>
      <c r="S80" s="57"/>
      <c r="T80" s="56">
        <f t="shared" si="43"/>
        <v>0</v>
      </c>
      <c r="U80" s="52">
        <f t="shared" si="44"/>
        <v>37520000</v>
      </c>
      <c r="V80" s="56">
        <f>[10]PPT!N40</f>
        <v>2.8</v>
      </c>
      <c r="W80" s="58">
        <f t="shared" si="45"/>
        <v>2.8</v>
      </c>
      <c r="X80" s="56">
        <f t="shared" si="46"/>
        <v>2.5696011959767714E-2</v>
      </c>
      <c r="Y80" s="52">
        <f t="shared" si="47"/>
        <v>37520000</v>
      </c>
      <c r="Z80" s="59">
        <f>[10]PPT!T40</f>
        <v>0</v>
      </c>
      <c r="AA80" s="59" t="s">
        <v>41</v>
      </c>
      <c r="AC80" s="61">
        <f>U80-'[12]RFK-1S'!N42</f>
        <v>-106530000</v>
      </c>
      <c r="AD80" s="62">
        <f>V80-'[12]RFK-1S'!O42</f>
        <v>-7.95</v>
      </c>
      <c r="AF80" s="62">
        <f>H80-'[12]RFK-1S'!H42</f>
        <v>-7.15</v>
      </c>
      <c r="AG80" s="61">
        <f>J80-'[12]RFK-1S'!I42</f>
        <v>-102062000</v>
      </c>
    </row>
    <row r="81" spans="1:33" s="60" customFormat="1" ht="45" x14ac:dyDescent="0.2">
      <c r="A81" s="45">
        <f>'[10]FORM 6 (Rp.)(SIMB)'!B73</f>
        <v>54</v>
      </c>
      <c r="B81" s="45" t="str">
        <f>'[10]FORM 6 (Rp.)(SIMB)'!A73</f>
        <v>1.03.1.03.02.21.04.</v>
      </c>
      <c r="C81" s="46" t="str">
        <f>'[10]FORM 6 (Rp.)(SIMB)'!C73</f>
        <v>Kegiatan Pengelolaan Sistem Informasi SDA</v>
      </c>
      <c r="D81" s="47" t="str">
        <f>'[10]FORM 6 (Rp.)(SIMB)'!D73</f>
        <v>BANGSISDA-PPT</v>
      </c>
      <c r="E81" s="63"/>
      <c r="F81" s="49">
        <f>'[10]FORM 6 (Rp.)(SIMB)'!E73</f>
        <v>414000000</v>
      </c>
      <c r="G81" s="50">
        <f t="shared" si="41"/>
        <v>0.28353275456673332</v>
      </c>
      <c r="H81" s="51">
        <f>'[10]FORM 8 (%)'!G73</f>
        <v>5.21</v>
      </c>
      <c r="I81" s="51">
        <f t="shared" si="42"/>
        <v>1.4772056512926806E-2</v>
      </c>
      <c r="J81" s="52">
        <f>(1/100)*'[10]FORM 6 (Rp.)(SIMB)'!F197*F81</f>
        <v>21550000</v>
      </c>
      <c r="K81" s="52">
        <f>(1/100)*'[10]FORM 6 (Rp.) (DINAS)'!F197*F81</f>
        <v>21550000</v>
      </c>
      <c r="L81" s="53" t="str">
        <f>'[10]FORM 4'!D72</f>
        <v>2 buletin, 1 database, 1 lap</v>
      </c>
      <c r="M81" s="54" t="str">
        <f>[10]PPT!E44</f>
        <v>Persiapan Sosi Bakrwil 1 Pati, penyusunan SK, Persiapan pembinaan BPSDA</v>
      </c>
      <c r="N81" s="52">
        <f>[10]PPT!G44</f>
        <v>0</v>
      </c>
      <c r="O81" s="52">
        <f>[10]PPT!H44</f>
        <v>4390000</v>
      </c>
      <c r="P81" s="52">
        <f>[10]PPT!I44</f>
        <v>4390000</v>
      </c>
      <c r="Q81" s="55">
        <f t="shared" si="39"/>
        <v>1.0603864734299517</v>
      </c>
      <c r="R81" s="56">
        <f t="shared" si="40"/>
        <v>0</v>
      </c>
      <c r="S81" s="57"/>
      <c r="T81" s="56">
        <f t="shared" si="43"/>
        <v>0</v>
      </c>
      <c r="U81" s="52">
        <f t="shared" si="44"/>
        <v>23763600</v>
      </c>
      <c r="V81" s="56">
        <f>[10]PPT!N44</f>
        <v>5.74</v>
      </c>
      <c r="W81" s="58">
        <f t="shared" si="45"/>
        <v>5.74</v>
      </c>
      <c r="X81" s="56">
        <f t="shared" si="46"/>
        <v>1.6274780112130495E-2</v>
      </c>
      <c r="Y81" s="52">
        <f t="shared" si="47"/>
        <v>23763600</v>
      </c>
      <c r="Z81" s="59">
        <f>[10]PPT!T44</f>
        <v>0</v>
      </c>
      <c r="AA81" s="59" t="s">
        <v>41</v>
      </c>
      <c r="AC81" s="61">
        <f>U81-'[12]RFK-1S'!N43</f>
        <v>-83462400</v>
      </c>
      <c r="AD81" s="62">
        <f>V81-'[12]RFK-1S'!O43</f>
        <v>-20.159999999999997</v>
      </c>
      <c r="AF81" s="62">
        <f>H81-'[12]RFK-1S'!H43</f>
        <v>-19.259999999999998</v>
      </c>
      <c r="AG81" s="61">
        <f>J81-'[12]RFK-1S'!I43</f>
        <v>-79755800</v>
      </c>
    </row>
    <row r="82" spans="1:33" s="60" customFormat="1" ht="28.5" x14ac:dyDescent="0.2">
      <c r="A82" s="45">
        <f>'[10]FORM 6 (Rp.)(SIMB)'!B74</f>
        <v>55</v>
      </c>
      <c r="B82" s="45" t="str">
        <f>'[10]FORM 6 (Rp.)(SIMB)'!A74</f>
        <v>1.03.1.03.02.21.05.</v>
      </c>
      <c r="C82" s="46" t="str">
        <f>'[10]FORM 6 (Rp.)(SIMB)'!C74</f>
        <v>Kegiatan Perbaikan dan Pembangunan Prasarana dan Sarana Konservasi</v>
      </c>
      <c r="D82" s="47" t="str">
        <f>'[10]FORM 6 (Rp.)(SIMB)'!D74</f>
        <v>PK SWP</v>
      </c>
      <c r="E82" s="63"/>
      <c r="F82" s="49">
        <f>'[10]FORM 6 (Rp.)(SIMB)'!E74</f>
        <v>9692834000</v>
      </c>
      <c r="G82" s="50">
        <f t="shared" si="41"/>
        <v>6.6382510231354788</v>
      </c>
      <c r="H82" s="51">
        <f>'[10]FORM 8 (%)'!G74</f>
        <v>0.8</v>
      </c>
      <c r="I82" s="51">
        <f t="shared" si="42"/>
        <v>5.310600818508384E-2</v>
      </c>
      <c r="J82" s="52">
        <f>(1/100)*'[10]FORM 6 (Rp.)(SIMB)'!F198*F82</f>
        <v>7500000</v>
      </c>
      <c r="K82" s="52">
        <f>(1/100)*'[10]FORM 6 (Rp.) (DINAS)'!F198*F82</f>
        <v>67849838.000000015</v>
      </c>
      <c r="L82" s="53" t="str">
        <f>'[10]FORM 4'!D73</f>
        <v>4 lokasi</v>
      </c>
      <c r="M82" s="54" t="str">
        <f>[10]SWP!E30</f>
        <v>Administrasi kegiatan 1 bln</v>
      </c>
      <c r="N82" s="52">
        <f>[10]SWP!G30</f>
        <v>0</v>
      </c>
      <c r="O82" s="52">
        <f>[10]SWP!H30</f>
        <v>11260000</v>
      </c>
      <c r="P82" s="52">
        <f>[10]SWP!I30</f>
        <v>11260000</v>
      </c>
      <c r="Q82" s="55">
        <f t="shared" si="39"/>
        <v>0.11616829505178773</v>
      </c>
      <c r="R82" s="56">
        <f t="shared" si="40"/>
        <v>0</v>
      </c>
      <c r="S82" s="57"/>
      <c r="T82" s="56">
        <f t="shared" si="43"/>
        <v>0</v>
      </c>
      <c r="U82" s="52">
        <f t="shared" si="44"/>
        <v>11631400.800000001</v>
      </c>
      <c r="V82" s="56">
        <f>[10]SWP!N30</f>
        <v>0.12</v>
      </c>
      <c r="W82" s="58">
        <f t="shared" si="45"/>
        <v>0.12</v>
      </c>
      <c r="X82" s="56">
        <f t="shared" si="46"/>
        <v>7.9659012277625736E-3</v>
      </c>
      <c r="Y82" s="52">
        <f t="shared" si="47"/>
        <v>11631400.800000001</v>
      </c>
      <c r="Z82" s="59">
        <f>[10]SWP!T30</f>
        <v>0</v>
      </c>
      <c r="AA82" s="59" t="s">
        <v>41</v>
      </c>
      <c r="AC82" s="61">
        <f>U82-'[12]RFK-1S'!N44</f>
        <v>-535448599.19999999</v>
      </c>
      <c r="AD82" s="62">
        <f>V82-'[12]RFK-1S'!O44</f>
        <v>-5.52</v>
      </c>
      <c r="AF82" s="62">
        <f>H82-'[12]RFK-1S'!H44</f>
        <v>-2.2000000000000002</v>
      </c>
      <c r="AG82" s="61">
        <f>J82-'[12]RFK-1S'!I44</f>
        <v>-283500000</v>
      </c>
    </row>
    <row r="83" spans="1:33" s="60" customFormat="1" ht="57" x14ac:dyDescent="0.2">
      <c r="A83" s="45">
        <f>'[10]FORM 6 (Rp.)(SIMB)'!B75</f>
        <v>56</v>
      </c>
      <c r="B83" s="45" t="str">
        <f>'[10]FORM 6 (Rp.)(SIMB)'!A75</f>
        <v>1.03.1.03.02.21.06.</v>
      </c>
      <c r="C83" s="46" t="str">
        <f>'[10]FORM 6 (Rp.)(SIMB)'!C75</f>
        <v>Kegiatan Pembinaan, Pemantauan &amp; Evaluasi Kinerja dan Kondisi Prasarana dan Sarana Konservasi serta Monitoring Bendungan</v>
      </c>
      <c r="D83" s="47" t="str">
        <f>'[10]FORM 6 (Rp.)(SIMB)'!D75</f>
        <v>OP SWP</v>
      </c>
      <c r="E83" s="63"/>
      <c r="F83" s="49">
        <f>'[10]FORM 6 (Rp.)(SIMB)'!E75</f>
        <v>200000000</v>
      </c>
      <c r="G83" s="50">
        <f t="shared" si="41"/>
        <v>0.13697234520132046</v>
      </c>
      <c r="H83" s="51">
        <f>'[10]FORM 8 (%)'!G75</f>
        <v>3.2</v>
      </c>
      <c r="I83" s="51">
        <f t="shared" si="42"/>
        <v>4.3831150464422545E-3</v>
      </c>
      <c r="J83" s="52">
        <f>(1/100)*'[10]FORM 6 (Rp.)(SIMB)'!F199*F83</f>
        <v>6400000</v>
      </c>
      <c r="K83" s="52">
        <f>(1/100)*'[10]FORM 6 (Rp.) (DINAS)'!F199*F83</f>
        <v>6400000</v>
      </c>
      <c r="L83" s="53" t="str">
        <f>'[10]FORM 4'!D74</f>
        <v>1 Dinas</v>
      </c>
      <c r="M83" s="54" t="str">
        <f>[10]SWP!E16</f>
        <v>Koordinasi pembinaan 6 BPSDA, monotoring bendungan 1 bln</v>
      </c>
      <c r="N83" s="52">
        <f>[10]SWP!G16</f>
        <v>0</v>
      </c>
      <c r="O83" s="52">
        <f>[10]SWP!H16</f>
        <v>5950000</v>
      </c>
      <c r="P83" s="52">
        <f>[10]SWP!I16</f>
        <v>5950000</v>
      </c>
      <c r="Q83" s="55">
        <f t="shared" si="39"/>
        <v>2.9749999999999996</v>
      </c>
      <c r="R83" s="56">
        <f t="shared" si="40"/>
        <v>0</v>
      </c>
      <c r="S83" s="57"/>
      <c r="T83" s="56">
        <f t="shared" si="43"/>
        <v>0</v>
      </c>
      <c r="U83" s="52">
        <f t="shared" si="44"/>
        <v>6700000</v>
      </c>
      <c r="V83" s="56">
        <f>[10]SWP!N16</f>
        <v>3.35</v>
      </c>
      <c r="W83" s="58">
        <f t="shared" si="45"/>
        <v>3.35</v>
      </c>
      <c r="X83" s="56">
        <f t="shared" si="46"/>
        <v>4.5885735642442358E-3</v>
      </c>
      <c r="Y83" s="52">
        <f t="shared" si="47"/>
        <v>6700000</v>
      </c>
      <c r="Z83" s="59">
        <f>[10]SWP!T16</f>
        <v>0</v>
      </c>
      <c r="AA83" s="59" t="s">
        <v>41</v>
      </c>
      <c r="AC83" s="61">
        <f>U83-'[12]RFK-1S'!N45</f>
        <v>-30500000</v>
      </c>
      <c r="AD83" s="62">
        <f>V83-'[12]RFK-1S'!O45</f>
        <v>-15.250000000000002</v>
      </c>
      <c r="AF83" s="62">
        <f>H83-'[12]RFK-1S'!H45</f>
        <v>-14.21</v>
      </c>
      <c r="AG83" s="61">
        <f>J83-'[12]RFK-1S'!I45</f>
        <v>-28420000</v>
      </c>
    </row>
    <row r="84" spans="1:33" s="60" customFormat="1" ht="28.5" x14ac:dyDescent="0.2">
      <c r="A84" s="45">
        <f>'[10]FORM 6 (Rp.)(SIMB)'!B76</f>
        <v>57</v>
      </c>
      <c r="B84" s="45" t="str">
        <f>'[10]FORM 6 (Rp.)(SIMB)'!A76</f>
        <v>1.03.1.03.02.21.07.</v>
      </c>
      <c r="C84" s="46" t="str">
        <f>'[10]FORM 6 (Rp.)(SIMB)'!C76</f>
        <v>Kegiatan Konservasi SDA Melalui Kerjasama dengan Masyarakat</v>
      </c>
      <c r="D84" s="47" t="str">
        <f>'[10]FORM 6 (Rp.)(SIMB)'!D76</f>
        <v>M Mutu</v>
      </c>
      <c r="E84" s="63"/>
      <c r="F84" s="49">
        <f>'[10]FORM 6 (Rp.)(SIMB)'!E76</f>
        <v>200000000</v>
      </c>
      <c r="G84" s="50">
        <f t="shared" si="41"/>
        <v>0.13697234520132046</v>
      </c>
      <c r="H84" s="51">
        <f>'[10]FORM 8 (%)'!G76</f>
        <v>1.21</v>
      </c>
      <c r="I84" s="51">
        <f t="shared" si="42"/>
        <v>1.6573653769359775E-3</v>
      </c>
      <c r="J84" s="52">
        <f>(1/100)*'[10]FORM 6 (Rp.)(SIMB)'!F200*F84</f>
        <v>2350000</v>
      </c>
      <c r="K84" s="52">
        <f>(1/100)*'[10]FORM 6 (Rp.) (DINAS)'!F200*F84</f>
        <v>2350000</v>
      </c>
      <c r="L84" s="53" t="str">
        <f>'[10]FORM 4'!D75</f>
        <v>2 Waduk dan 6 SA</v>
      </c>
      <c r="M84" s="54">
        <f>[10]KSP!E20</f>
        <v>0</v>
      </c>
      <c r="N84" s="52">
        <f>[10]KSP!G20</f>
        <v>0</v>
      </c>
      <c r="O84" s="52">
        <f>[10]KSP!H20</f>
        <v>3300000</v>
      </c>
      <c r="P84" s="52">
        <f>[10]KSP!I20</f>
        <v>3300000</v>
      </c>
      <c r="Q84" s="55">
        <f t="shared" si="39"/>
        <v>1.6500000000000001</v>
      </c>
      <c r="R84" s="56">
        <f t="shared" si="40"/>
        <v>0</v>
      </c>
      <c r="S84" s="57"/>
      <c r="T84" s="56">
        <f t="shared" si="43"/>
        <v>0</v>
      </c>
      <c r="U84" s="52">
        <f t="shared" si="44"/>
        <v>3000000</v>
      </c>
      <c r="V84" s="56">
        <f>[10]KSP!N20</f>
        <v>1.5</v>
      </c>
      <c r="W84" s="58">
        <f t="shared" si="45"/>
        <v>1.5</v>
      </c>
      <c r="X84" s="56">
        <f t="shared" si="46"/>
        <v>2.0545851780198066E-3</v>
      </c>
      <c r="Y84" s="52">
        <f t="shared" si="47"/>
        <v>3000000</v>
      </c>
      <c r="Z84" s="59">
        <f>[10]KSP!T20</f>
        <v>0</v>
      </c>
      <c r="AA84" s="59" t="s">
        <v>41</v>
      </c>
      <c r="AC84" s="61">
        <f>U84-'[12]RFK-1S'!N46</f>
        <v>-54000000</v>
      </c>
      <c r="AD84" s="62">
        <f>V84-'[12]RFK-1S'!O46</f>
        <v>-27</v>
      </c>
      <c r="AF84" s="62">
        <f>H84-'[12]RFK-1S'!H46</f>
        <v>-26.169999999999998</v>
      </c>
      <c r="AG84" s="61">
        <f>J84-'[12]RFK-1S'!I46</f>
        <v>-52410000</v>
      </c>
    </row>
    <row r="85" spans="1:33" s="60" customFormat="1" ht="28.5" x14ac:dyDescent="0.2">
      <c r="A85" s="45">
        <f>'[10]FORM 6 (Rp.)(SIMB)'!B77</f>
        <v>58</v>
      </c>
      <c r="B85" s="45" t="str">
        <f>'[10]FORM 6 (Rp.)(SIMB)'!A77</f>
        <v>1.03.1.03.02.21.08.</v>
      </c>
      <c r="C85" s="46" t="str">
        <f>'[10]FORM 6 (Rp.)(SIMB)'!C77</f>
        <v>Kegiatan Pembinaan dan Penerapan Sistem Jaminan Mutu</v>
      </c>
      <c r="D85" s="47" t="str">
        <f>'[10]FORM 6 (Rp.)(SIMB)'!D77</f>
        <v>M Mutu</v>
      </c>
      <c r="E85" s="63"/>
      <c r="F85" s="49">
        <f>'[10]FORM 6 (Rp.)(SIMB)'!E77</f>
        <v>250000000</v>
      </c>
      <c r="G85" s="50">
        <f t="shared" si="41"/>
        <v>0.17121543150165056</v>
      </c>
      <c r="H85" s="51">
        <f>'[10]FORM 8 (%)'!G77</f>
        <v>1.36</v>
      </c>
      <c r="I85" s="51">
        <f t="shared" si="42"/>
        <v>2.3285298684224479E-3</v>
      </c>
      <c r="J85" s="52">
        <f>(1/100)*'[10]FORM 6 (Rp.)(SIMB)'!F201*F85</f>
        <v>3400000</v>
      </c>
      <c r="K85" s="52">
        <f>(1/100)*'[10]FORM 6 (Rp.) (DINAS)'!F201*F85</f>
        <v>3400000</v>
      </c>
      <c r="L85" s="53" t="str">
        <f>'[10]FORM 4'!D76</f>
        <v>4 Dokumen</v>
      </c>
      <c r="M85" s="54">
        <f>[10]KSP!E24</f>
        <v>0</v>
      </c>
      <c r="N85" s="52">
        <f>[10]KSP!G24</f>
        <v>0</v>
      </c>
      <c r="O85" s="52">
        <f>[10]KSP!H24</f>
        <v>1550000</v>
      </c>
      <c r="P85" s="52">
        <f>[10]KSP!I24</f>
        <v>1550000</v>
      </c>
      <c r="Q85" s="55">
        <f t="shared" si="39"/>
        <v>0.62</v>
      </c>
      <c r="R85" s="56">
        <f t="shared" si="40"/>
        <v>0</v>
      </c>
      <c r="S85" s="57"/>
      <c r="T85" s="56">
        <f t="shared" si="43"/>
        <v>0</v>
      </c>
      <c r="U85" s="52">
        <f t="shared" si="44"/>
        <v>3750000</v>
      </c>
      <c r="V85" s="56">
        <f>[10]KSP!N24</f>
        <v>1.5</v>
      </c>
      <c r="W85" s="58">
        <f t="shared" si="45"/>
        <v>1.5</v>
      </c>
      <c r="X85" s="56">
        <f t="shared" si="46"/>
        <v>2.5682314725247583E-3</v>
      </c>
      <c r="Y85" s="52">
        <f t="shared" si="47"/>
        <v>3750000</v>
      </c>
      <c r="Z85" s="59">
        <f>[10]KSP!T24</f>
        <v>0</v>
      </c>
      <c r="AA85" s="59" t="s">
        <v>41</v>
      </c>
      <c r="AC85" s="61">
        <f>U85-'[12]RFK-1S'!N47</f>
        <v>-100000000</v>
      </c>
      <c r="AD85" s="62">
        <f>V85-'[12]RFK-1S'!O47</f>
        <v>-40</v>
      </c>
      <c r="AF85" s="62">
        <f>H85-'[12]RFK-1S'!H47</f>
        <v>-39.68</v>
      </c>
      <c r="AG85" s="61">
        <f>J85-'[12]RFK-1S'!I47</f>
        <v>-99200000</v>
      </c>
    </row>
    <row r="86" spans="1:33" s="42" customFormat="1" ht="45" x14ac:dyDescent="0.2">
      <c r="A86" s="75">
        <f>'[10]FORM 6 (Rp.)(SIMB)'!B78</f>
        <v>59</v>
      </c>
      <c r="B86" s="75" t="str">
        <f>'[10]FORM 6 (Rp.)(SIMB)'!A78</f>
        <v>1.03.1.03.02.21.09.</v>
      </c>
      <c r="C86" s="76" t="str">
        <f>'[10]FORM 6 (Rp.)(SIMB)'!C78</f>
        <v>Kegiatan Pengadaan Tanah dan Fasilitasnya</v>
      </c>
      <c r="D86" s="77" t="str">
        <f>'[10]FORM 6 (Rp.)(SIMB)'!D78</f>
        <v>M Aset</v>
      </c>
      <c r="E86" s="78"/>
      <c r="F86" s="79">
        <f>'[10]FORM 6 (Rp.)(SIMB)'!E78</f>
        <v>4592453000</v>
      </c>
      <c r="G86" s="80">
        <f t="shared" si="41"/>
        <v>3.1451952881841985</v>
      </c>
      <c r="H86" s="81">
        <f>'[10]FORM 8 (%)'!G78</f>
        <v>0.04</v>
      </c>
      <c r="I86" s="81">
        <f t="shared" si="42"/>
        <v>1.2580781152736794E-3</v>
      </c>
      <c r="J86" s="52">
        <f>(1/100)*'[10]FORM 6 (Rp.)(SIMB)'!F202*F86</f>
        <v>2000000</v>
      </c>
      <c r="K86" s="52">
        <f>(1/100)*'[10]FORM 6 (Rp.) (DINAS)'!F202*F86</f>
        <v>2000000</v>
      </c>
      <c r="L86" s="82" t="str">
        <f>'[10]FORM 4'!D77</f>
        <v>2 lokasi</v>
      </c>
      <c r="M86" s="83" t="str">
        <f>[10]KSP!E38</f>
        <v>Koordinasi persiapan pelaksanaan pengadaan tanah</v>
      </c>
      <c r="N86" s="52">
        <f>[10]KSP!G38</f>
        <v>0</v>
      </c>
      <c r="O86" s="52">
        <f>[10]KSP!H38</f>
        <v>2129900</v>
      </c>
      <c r="P86" s="52">
        <f>[10]KSP!I38</f>
        <v>2129900</v>
      </c>
      <c r="Q86" s="84">
        <f t="shared" si="39"/>
        <v>4.6378264513539928E-2</v>
      </c>
      <c r="R86" s="85">
        <f t="shared" si="40"/>
        <v>0</v>
      </c>
      <c r="S86" s="86"/>
      <c r="T86" s="85">
        <f t="shared" si="43"/>
        <v>0</v>
      </c>
      <c r="U86" s="52">
        <f t="shared" si="44"/>
        <v>2296226.5</v>
      </c>
      <c r="V86" s="85">
        <f>[10]KSP!N38</f>
        <v>0.05</v>
      </c>
      <c r="W86" s="87">
        <f t="shared" si="45"/>
        <v>0.05</v>
      </c>
      <c r="X86" s="85">
        <f t="shared" si="46"/>
        <v>1.5725976440920993E-3</v>
      </c>
      <c r="Y86" s="52">
        <f t="shared" si="47"/>
        <v>2296226.5</v>
      </c>
      <c r="Z86" s="88">
        <f>[10]KSP!T38</f>
        <v>0</v>
      </c>
      <c r="AA86" s="88" t="s">
        <v>41</v>
      </c>
      <c r="AC86" s="43">
        <f>U86-'[12]RFK-1S'!N48</f>
        <v>-115303773.5</v>
      </c>
      <c r="AD86" s="44">
        <f>V86-'[12]RFK-1S'!O48</f>
        <v>-11.149999999999999</v>
      </c>
      <c r="AF86" s="44">
        <f>H86-'[12]RFK-1S'!H48</f>
        <v>-9.9600000000000009</v>
      </c>
      <c r="AG86" s="43">
        <f>J86-'[12]RFK-1S'!I48</f>
        <v>-103000000</v>
      </c>
    </row>
    <row r="87" spans="1:33" s="60" customFormat="1" ht="56.25" x14ac:dyDescent="0.2">
      <c r="A87" s="45">
        <f>'[10]FORM 6 (Rp.)(SIMB)'!B79</f>
        <v>60</v>
      </c>
      <c r="B87" s="45" t="str">
        <f>'[10]FORM 6 (Rp.)(SIMB)'!A79</f>
        <v>1.03.1.03.02.21.10.</v>
      </c>
      <c r="C87" s="46" t="str">
        <f>'[10]FORM 6 (Rp.)(SIMB)'!C79</f>
        <v>Kegiatan Pengelolaan Aset dan Perijinan</v>
      </c>
      <c r="D87" s="47" t="str">
        <f>'[10]FORM 6 (Rp.)(SIMB)'!D79</f>
        <v>M Aset</v>
      </c>
      <c r="E87" s="63"/>
      <c r="F87" s="49">
        <f>'[10]FORM 6 (Rp.)(SIMB)'!E79</f>
        <v>670000000</v>
      </c>
      <c r="G87" s="50">
        <f t="shared" si="41"/>
        <v>0.45885735642442349</v>
      </c>
      <c r="H87" s="51">
        <f>'[10]FORM 8 (%)'!G79</f>
        <v>2.2400000000000002</v>
      </c>
      <c r="I87" s="51">
        <f t="shared" si="42"/>
        <v>1.0278404783907086E-2</v>
      </c>
      <c r="J87" s="52">
        <f>(1/100)*'[10]FORM 6 (Rp.)(SIMB)'!F203*F87</f>
        <v>14000000.000000002</v>
      </c>
      <c r="K87" s="52">
        <f>(1/100)*'[10]FORM 6 (Rp.) (DINAS)'!F203*F87</f>
        <v>15000000</v>
      </c>
      <c r="L87" s="53" t="str">
        <f>'[10]FORM 4'!D78</f>
        <v>1 Dinas</v>
      </c>
      <c r="M87" s="54" t="str">
        <f>[10]KSP!E34</f>
        <v>Pengumpulan data persiapan sensus barang
Cek pemakaian kekayaan daerah</v>
      </c>
      <c r="N87" s="52">
        <f>[10]KSP!G34</f>
        <v>0</v>
      </c>
      <c r="O87" s="52">
        <f>[10]KSP!H34</f>
        <v>23092650</v>
      </c>
      <c r="P87" s="52">
        <f>[10]KSP!I34</f>
        <v>23092650</v>
      </c>
      <c r="Q87" s="55">
        <f t="shared" si="39"/>
        <v>3.4466641791044776</v>
      </c>
      <c r="R87" s="56">
        <f t="shared" si="40"/>
        <v>0</v>
      </c>
      <c r="S87" s="57"/>
      <c r="T87" s="56">
        <f t="shared" si="43"/>
        <v>0</v>
      </c>
      <c r="U87" s="52">
        <f t="shared" si="44"/>
        <v>23450000</v>
      </c>
      <c r="V87" s="56">
        <f>[10]KSP!N34</f>
        <v>3.5</v>
      </c>
      <c r="W87" s="58">
        <f t="shared" si="45"/>
        <v>3.5</v>
      </c>
      <c r="X87" s="56">
        <f t="shared" si="46"/>
        <v>1.6060007474854823E-2</v>
      </c>
      <c r="Y87" s="52">
        <f t="shared" si="47"/>
        <v>23450000</v>
      </c>
      <c r="Z87" s="59">
        <f>[10]KSP!T34</f>
        <v>0</v>
      </c>
      <c r="AA87" s="59" t="s">
        <v>41</v>
      </c>
      <c r="AC87" s="61">
        <f>U87-'[12]RFK-1S'!N48</f>
        <v>-94150000</v>
      </c>
      <c r="AD87" s="62">
        <f>V87-'[12]RFK-1S'!O48</f>
        <v>-7.6999999999999993</v>
      </c>
      <c r="AF87" s="62">
        <f>H87-'[12]RFK-1S'!H48</f>
        <v>-7.76</v>
      </c>
      <c r="AG87" s="61">
        <f>J87-'[12]RFK-1S'!I48</f>
        <v>-91000000</v>
      </c>
    </row>
    <row r="88" spans="1:33" s="60" customFormat="1" ht="28.5" x14ac:dyDescent="0.2">
      <c r="A88" s="45">
        <f>'[10]FORM 6 (Rp.)(SIMB)'!B80</f>
        <v>61</v>
      </c>
      <c r="B88" s="45" t="str">
        <f>'[10]FORM 6 (Rp.)(SIMB)'!A80</f>
        <v>1.03.1.03.02.21.11.</v>
      </c>
      <c r="C88" s="46" t="str">
        <f>'[10]FORM 6 (Rp.)(SIMB)'!C80</f>
        <v>Kegiatan Fasilitasi Kehumasan dalam Pengelolaan SDA</v>
      </c>
      <c r="D88" s="47" t="str">
        <f>'[10]FORM 6 (Rp.)(SIMB)'!D80</f>
        <v>Kepum</v>
      </c>
      <c r="E88" s="63"/>
      <c r="F88" s="49">
        <f>'[10]FORM 6 (Rp.)(SIMB)'!E80</f>
        <v>745000000</v>
      </c>
      <c r="G88" s="50">
        <f t="shared" si="41"/>
        <v>0.51022198587491863</v>
      </c>
      <c r="H88" s="51">
        <f>'[10]FORM 8 (%)'!G80</f>
        <v>6.6604026845637589</v>
      </c>
      <c r="I88" s="51">
        <f t="shared" si="42"/>
        <v>3.3982838844447603E-2</v>
      </c>
      <c r="J88" s="52">
        <f>(1/100)*'[10]FORM 6 (Rp.)(SIMB)'!F204*F88</f>
        <v>45895000.000000007</v>
      </c>
      <c r="K88" s="52">
        <f>(1/100)*'[10]FORM 6 (Rp.) (DINAS)'!F204*F88</f>
        <v>45895000.000000007</v>
      </c>
      <c r="L88" s="53" t="str">
        <f>'[10]FORM 4'!D79</f>
        <v>3 Kegiatan</v>
      </c>
      <c r="M88" s="54" t="str">
        <f>[10]SEKRET!E122</f>
        <v>Persiapan</v>
      </c>
      <c r="N88" s="52">
        <f>[10]SEKRET!G122</f>
        <v>0</v>
      </c>
      <c r="O88" s="52">
        <f>[10]SEKRET!H122</f>
        <v>9760000</v>
      </c>
      <c r="P88" s="52">
        <f>[10]SEKRET!I122</f>
        <v>9760000</v>
      </c>
      <c r="Q88" s="55">
        <f t="shared" si="39"/>
        <v>1.3100671140939597</v>
      </c>
      <c r="R88" s="56">
        <f t="shared" si="40"/>
        <v>0</v>
      </c>
      <c r="S88" s="57"/>
      <c r="T88" s="56">
        <f t="shared" si="43"/>
        <v>0</v>
      </c>
      <c r="U88" s="52">
        <f t="shared" si="44"/>
        <v>49992500</v>
      </c>
      <c r="V88" s="70">
        <f>[10]SEKRET!N122</f>
        <v>6.7104026845637588</v>
      </c>
      <c r="W88" s="58">
        <f t="shared" si="45"/>
        <v>6.7104026845637588</v>
      </c>
      <c r="X88" s="56">
        <f t="shared" si="46"/>
        <v>3.4237949837385061E-2</v>
      </c>
      <c r="Y88" s="52">
        <f t="shared" si="47"/>
        <v>49992500</v>
      </c>
      <c r="Z88" s="59">
        <f>[10]SEKRET!T122</f>
        <v>0</v>
      </c>
      <c r="AA88" s="59" t="s">
        <v>41</v>
      </c>
      <c r="AC88" s="61">
        <f>U88-'[12]RFK-1S'!N49</f>
        <v>34992500</v>
      </c>
      <c r="AD88" s="62">
        <f>V88-'[12]RFK-1S'!O49</f>
        <v>1.7104026845637588</v>
      </c>
      <c r="AF88" s="62">
        <f>H88-'[12]RFK-1S'!H49</f>
        <v>-3.3395973154362411</v>
      </c>
      <c r="AG88" s="61">
        <f>J88-'[12]RFK-1S'!I49</f>
        <v>15895000.000000007</v>
      </c>
    </row>
    <row r="89" spans="1:33" s="60" customFormat="1" ht="42.75" x14ac:dyDescent="0.2">
      <c r="A89" s="45">
        <f>'[10]FORM 6 (Rp.)(SIMB)'!B81</f>
        <v>62</v>
      </c>
      <c r="B89" s="45" t="str">
        <f>'[10]FORM 6 (Rp.)(SIMB)'!A81</f>
        <v>1.03.1.03.02.21.12.</v>
      </c>
      <c r="C89" s="46" t="str">
        <f>'[10]FORM 6 (Rp.)(SIMB)'!C81</f>
        <v>Kegiatan Pemeliharaan Prasarana dan Sarana Konservasi Balai PSDA Pemali Comal</v>
      </c>
      <c r="D89" s="47" t="str">
        <f>'[10]FORM 6 (Rp.)(SIMB)'!D81</f>
        <v>OP-PC</v>
      </c>
      <c r="E89" s="90"/>
      <c r="F89" s="49">
        <f>'[10]FORM 6 (Rp.)(SIMB)'!E81</f>
        <v>250000000</v>
      </c>
      <c r="G89" s="50">
        <f t="shared" si="41"/>
        <v>0.17121543150165056</v>
      </c>
      <c r="H89" s="51">
        <f>'[10]FORM 8 (%)'!G81</f>
        <v>4.41</v>
      </c>
      <c r="I89" s="51">
        <f t="shared" si="42"/>
        <v>7.5506005292227899E-3</v>
      </c>
      <c r="J89" s="52">
        <f>(1/100)*'[10]FORM 6 (Rp.)(SIMB)'!F205*F89</f>
        <v>300000</v>
      </c>
      <c r="K89" s="52">
        <f>(1/100)*'[10]FORM 6 (Rp.) (DINAS)'!F205*F89</f>
        <v>3300000.0000000005</v>
      </c>
      <c r="L89" s="53" t="str">
        <f>'[10]FORM 4'!D80</f>
        <v>4 lokasi</v>
      </c>
      <c r="M89" s="54" t="str">
        <f>[10]PC!E23</f>
        <v>1 keg rapat identifikasi prasarana dan sarana konservasi</v>
      </c>
      <c r="N89" s="52">
        <f>[10]PC!G23</f>
        <v>0</v>
      </c>
      <c r="O89" s="52">
        <f>[10]PC!H23</f>
        <v>5898400</v>
      </c>
      <c r="P89" s="52">
        <f>[10]PC!I23</f>
        <v>5898400</v>
      </c>
      <c r="Q89" s="55">
        <f t="shared" si="39"/>
        <v>2.3593600000000001</v>
      </c>
      <c r="R89" s="56">
        <f t="shared" si="40"/>
        <v>0</v>
      </c>
      <c r="S89" s="57"/>
      <c r="T89" s="56">
        <f t="shared" si="43"/>
        <v>0</v>
      </c>
      <c r="U89" s="52">
        <f t="shared" si="44"/>
        <v>12500000</v>
      </c>
      <c r="V89" s="70">
        <f>[10]PC!N23</f>
        <v>5</v>
      </c>
      <c r="W89" s="58">
        <f t="shared" si="45"/>
        <v>5</v>
      </c>
      <c r="X89" s="56">
        <f t="shared" si="46"/>
        <v>8.5607715750825267E-3</v>
      </c>
      <c r="Y89" s="52">
        <f t="shared" si="47"/>
        <v>12500000</v>
      </c>
      <c r="Z89" s="59">
        <f>[10]PC!T23</f>
        <v>0</v>
      </c>
      <c r="AA89" s="59" t="s">
        <v>41</v>
      </c>
      <c r="AC89" s="61">
        <f>U89-'[12]RFK-1S'!N50</f>
        <v>-46250000</v>
      </c>
      <c r="AD89" s="62">
        <f>V89-'[12]RFK-1S'!O50</f>
        <v>-18.5</v>
      </c>
      <c r="AF89" s="62">
        <f>H89-'[12]RFK-1S'!H50</f>
        <v>-9.33</v>
      </c>
      <c r="AG89" s="61">
        <f>J89-'[12]RFK-1S'!I50</f>
        <v>-34050000</v>
      </c>
    </row>
    <row r="90" spans="1:33" s="60" customFormat="1" ht="42.75" x14ac:dyDescent="0.2">
      <c r="A90" s="45">
        <f>'[10]FORM 6 (Rp.)(SIMB)'!B82</f>
        <v>63</v>
      </c>
      <c r="B90" s="45" t="str">
        <f>'[10]FORM 6 (Rp.)(SIMB)'!A82</f>
        <v>1.03.1.03.02.21.13.</v>
      </c>
      <c r="C90" s="46" t="str">
        <f>'[10]FORM 6 (Rp.)(SIMB)'!C82</f>
        <v>Kegiatan Pengendalian dan Pendayagunaan SDA Balai PSDA Pemali comal</v>
      </c>
      <c r="D90" s="47" t="str">
        <f>'[10]FORM 6 (Rp.)(SIMB)'!D82</f>
        <v>DG-PC</v>
      </c>
      <c r="E90" s="63"/>
      <c r="F90" s="49">
        <f>'[10]FORM 6 (Rp.)(SIMB)'!E82</f>
        <v>200000000</v>
      </c>
      <c r="G90" s="50">
        <f t="shared" si="41"/>
        <v>0.13697234520132046</v>
      </c>
      <c r="H90" s="51">
        <f>'[10]FORM 8 (%)'!G82</f>
        <v>3.22</v>
      </c>
      <c r="I90" s="51">
        <f t="shared" si="42"/>
        <v>4.4105095154825195E-3</v>
      </c>
      <c r="J90" s="52">
        <f>(1/100)*'[10]FORM 6 (Rp.)(SIMB)'!F206*F90</f>
        <v>6440000</v>
      </c>
      <c r="K90" s="52">
        <f>(1/100)*'[10]FORM 6 (Rp.) (DINAS)'!F206*F90</f>
        <v>6440000</v>
      </c>
      <c r="L90" s="53" t="str">
        <f>'[10]FORM 4'!D81</f>
        <v>12 lokasi</v>
      </c>
      <c r="M90" s="54" t="str">
        <f>[10]PC!E33</f>
        <v>1 kali keg. Pengambilan sampel kualitas air</v>
      </c>
      <c r="N90" s="52">
        <f>[10]PC!G33</f>
        <v>0</v>
      </c>
      <c r="O90" s="52">
        <f>[10]PC!H33</f>
        <v>10717800</v>
      </c>
      <c r="P90" s="52">
        <f>[10]PC!I33</f>
        <v>10717800</v>
      </c>
      <c r="Q90" s="55">
        <f t="shared" si="39"/>
        <v>5.3589000000000002</v>
      </c>
      <c r="R90" s="56">
        <f t="shared" si="40"/>
        <v>0</v>
      </c>
      <c r="S90" s="57"/>
      <c r="T90" s="56">
        <f t="shared" si="43"/>
        <v>0</v>
      </c>
      <c r="U90" s="52">
        <f t="shared" si="44"/>
        <v>6440000</v>
      </c>
      <c r="V90" s="56">
        <f>[10]PC!N33</f>
        <v>3.22</v>
      </c>
      <c r="W90" s="58">
        <f t="shared" si="45"/>
        <v>3.22</v>
      </c>
      <c r="X90" s="56">
        <f t="shared" si="46"/>
        <v>4.4105095154825195E-3</v>
      </c>
      <c r="Y90" s="52">
        <f t="shared" si="47"/>
        <v>6440000</v>
      </c>
      <c r="Z90" s="59">
        <f>[10]PC!T33</f>
        <v>0</v>
      </c>
      <c r="AA90" s="59" t="s">
        <v>41</v>
      </c>
      <c r="AC90" s="61">
        <f>U90-'[12]RFK-1S'!N51</f>
        <v>-36600000</v>
      </c>
      <c r="AD90" s="62">
        <f>V90-'[12]RFK-1S'!O51</f>
        <v>-18.3</v>
      </c>
      <c r="AF90" s="62">
        <f>H90-'[12]RFK-1S'!H51</f>
        <v>-16.43</v>
      </c>
      <c r="AG90" s="61">
        <f>J90-'[12]RFK-1S'!I51</f>
        <v>-32860000</v>
      </c>
    </row>
    <row r="91" spans="1:33" s="60" customFormat="1" ht="33.75" x14ac:dyDescent="0.2">
      <c r="A91" s="45">
        <f>'[10]FORM 6 (Rp.)(SIMB)'!B83</f>
        <v>64</v>
      </c>
      <c r="B91" s="45" t="str">
        <f>'[10]FORM 6 (Rp.)(SIMB)'!A83</f>
        <v>1.03.1.03.02.21.14.</v>
      </c>
      <c r="C91" s="46" t="str">
        <f>'[10]FORM 6 (Rp.)(SIMB)'!C83</f>
        <v>Kegiatan Pengelolaan data base SDA Balai PSDA Pemali Comal</v>
      </c>
      <c r="D91" s="47" t="str">
        <f>'[10]FORM 6 (Rp.)(SIMB)'!D83</f>
        <v>DG-PC</v>
      </c>
      <c r="E91" s="63"/>
      <c r="F91" s="49">
        <f>'[10]FORM 6 (Rp.)(SIMB)'!E83</f>
        <v>310000000</v>
      </c>
      <c r="G91" s="50">
        <f t="shared" si="41"/>
        <v>0.21230713506204668</v>
      </c>
      <c r="H91" s="51">
        <f>'[10]FORM 8 (%)'!G83</f>
        <v>4.8600000000000003</v>
      </c>
      <c r="I91" s="51">
        <f t="shared" si="42"/>
        <v>1.0318126764015469E-2</v>
      </c>
      <c r="J91" s="52">
        <f>(1/100)*'[10]FORM 6 (Rp.)(SIMB)'!F207*F91</f>
        <v>15080000</v>
      </c>
      <c r="K91" s="52">
        <f>(1/100)*'[10]FORM 6 (Rp.) (DINAS)'!F207*F91</f>
        <v>15080000</v>
      </c>
      <c r="L91" s="53" t="str">
        <f>'[10]FORM 4'!D82</f>
        <v>5 pos hidrologi</v>
      </c>
      <c r="M91" s="54" t="str">
        <f>[10]PC!E37</f>
        <v>1 kali membayar honor penjaga pos Hidrologi dan entry data</v>
      </c>
      <c r="N91" s="52">
        <f>[10]PC!G37</f>
        <v>0</v>
      </c>
      <c r="O91" s="52">
        <f>[10]PC!H37</f>
        <v>14990000</v>
      </c>
      <c r="P91" s="52">
        <f>[10]PC!I37</f>
        <v>14990000</v>
      </c>
      <c r="Q91" s="55">
        <f t="shared" si="39"/>
        <v>4.8354838709677415</v>
      </c>
      <c r="R91" s="56">
        <f t="shared" si="40"/>
        <v>0</v>
      </c>
      <c r="S91" s="57"/>
      <c r="T91" s="56">
        <f t="shared" si="43"/>
        <v>0</v>
      </c>
      <c r="U91" s="52">
        <f t="shared" si="44"/>
        <v>15004000</v>
      </c>
      <c r="V91" s="56">
        <f>[10]PC!N37</f>
        <v>4.84</v>
      </c>
      <c r="W91" s="58">
        <f t="shared" si="45"/>
        <v>4.84</v>
      </c>
      <c r="X91" s="56">
        <f t="shared" si="46"/>
        <v>1.0275665337003059E-2</v>
      </c>
      <c r="Y91" s="52">
        <f t="shared" si="47"/>
        <v>15004000</v>
      </c>
      <c r="Z91" s="59">
        <f>[10]PC!T37</f>
        <v>0</v>
      </c>
      <c r="AA91" s="59" t="s">
        <v>41</v>
      </c>
      <c r="AC91" s="61">
        <f>U91-'[12]RFK-1S'!N52</f>
        <v>-20135000</v>
      </c>
      <c r="AD91" s="62">
        <f>V91-'[12]RFK-1S'!O52</f>
        <v>-13.18</v>
      </c>
      <c r="AF91" s="62">
        <f>H91-'[12]RFK-1S'!H52</f>
        <v>-11.57</v>
      </c>
      <c r="AG91" s="61">
        <f>J91-'[12]RFK-1S'!I52</f>
        <v>-16958500</v>
      </c>
    </row>
    <row r="92" spans="1:33" s="60" customFormat="1" ht="42.75" x14ac:dyDescent="0.2">
      <c r="A92" s="45">
        <f>'[10]FORM 6 (Rp.)(SIMB)'!B84</f>
        <v>65</v>
      </c>
      <c r="B92" s="45" t="str">
        <f>'[10]FORM 6 (Rp.)(SIMB)'!A84</f>
        <v>1.03.1.03.02.21.15.</v>
      </c>
      <c r="C92" s="46" t="str">
        <f>'[10]FORM 6 (Rp.)(SIMB)'!C84</f>
        <v>Kegiatan Pemeliharaan Prasarana dan Sarana Konservasi Balai PSDA Jragung Tuntang</v>
      </c>
      <c r="D92" s="47" t="str">
        <f>'[10]FORM 6 (Rp.)(SIMB)'!D84</f>
        <v>OP-JT</v>
      </c>
      <c r="E92" s="63"/>
      <c r="F92" s="49">
        <f>'[10]FORM 6 (Rp.)(SIMB)'!E84</f>
        <v>300000000</v>
      </c>
      <c r="G92" s="50">
        <f t="shared" si="41"/>
        <v>0.20545851780198066</v>
      </c>
      <c r="H92" s="51">
        <f>'[10]FORM 8 (%)'!G84</f>
        <v>5.95</v>
      </c>
      <c r="I92" s="51">
        <f t="shared" si="42"/>
        <v>1.2224781809217848E-2</v>
      </c>
      <c r="J92" s="52">
        <f>(1/100)*'[10]FORM 6 (Rp.)(SIMB)'!F208*F92</f>
        <v>17849000.000000004</v>
      </c>
      <c r="K92" s="52">
        <f>(1/100)*'[10]FORM 6 (Rp.) (DINAS)'!F208*F92</f>
        <v>17849000.000000004</v>
      </c>
      <c r="L92" s="53" t="str">
        <f>'[10]FORM 4'!D83</f>
        <v>3 lokasi</v>
      </c>
      <c r="M92" s="54" t="str">
        <f>[10]JT!E23</f>
        <v>Pembersihan enceng gondok di hulu Bd. Jelog</v>
      </c>
      <c r="N92" s="52">
        <f>[10]JT!G23</f>
        <v>0</v>
      </c>
      <c r="O92" s="52">
        <f>[10]JT!H23</f>
        <v>17051700</v>
      </c>
      <c r="P92" s="52">
        <f>[10]JT!I23</f>
        <v>17051700</v>
      </c>
      <c r="Q92" s="55">
        <f t="shared" si="39"/>
        <v>5.6839000000000004</v>
      </c>
      <c r="R92" s="56">
        <f t="shared" si="40"/>
        <v>0</v>
      </c>
      <c r="S92" s="57"/>
      <c r="T92" s="56">
        <f t="shared" si="43"/>
        <v>0</v>
      </c>
      <c r="U92" s="52">
        <f t="shared" si="44"/>
        <v>17940000.000000004</v>
      </c>
      <c r="V92" s="56">
        <f>[10]JT!N23</f>
        <v>5.98</v>
      </c>
      <c r="W92" s="58">
        <f t="shared" si="45"/>
        <v>5.98</v>
      </c>
      <c r="X92" s="56">
        <f t="shared" si="46"/>
        <v>1.2286419364558446E-2</v>
      </c>
      <c r="Y92" s="52">
        <f t="shared" si="47"/>
        <v>17940000.000000004</v>
      </c>
      <c r="Z92" s="59">
        <f>[10]JT!T23</f>
        <v>0</v>
      </c>
      <c r="AA92" s="59" t="s">
        <v>41</v>
      </c>
      <c r="AC92" s="61">
        <f>U92-'[12]RFK-1S'!N53</f>
        <v>-37920000</v>
      </c>
      <c r="AD92" s="62">
        <f>V92-'[12]RFK-1S'!O53</f>
        <v>-12.64</v>
      </c>
      <c r="AF92" s="62">
        <f>H92-'[12]RFK-1S'!H53</f>
        <v>-12.440000000000001</v>
      </c>
      <c r="AG92" s="61">
        <f>J92-'[12]RFK-1S'!I53</f>
        <v>-37321000</v>
      </c>
    </row>
    <row r="93" spans="1:33" s="60" customFormat="1" ht="42.75" x14ac:dyDescent="0.2">
      <c r="A93" s="45">
        <f>'[10]FORM 6 (Rp.)(SIMB)'!B85</f>
        <v>66</v>
      </c>
      <c r="B93" s="45" t="str">
        <f>'[10]FORM 6 (Rp.)(SIMB)'!A85</f>
        <v>1.03.1.03.02.21.16.</v>
      </c>
      <c r="C93" s="46" t="str">
        <f>'[10]FORM 6 (Rp.)(SIMB)'!C85</f>
        <v>Kegiatan Pengendalian dan Pendayagunaan SDA Balai PSDA Jragung Tuntang</v>
      </c>
      <c r="D93" s="47" t="str">
        <f>'[10]FORM 6 (Rp.)(SIMB)'!D85</f>
        <v>DG-JT</v>
      </c>
      <c r="E93" s="63"/>
      <c r="F93" s="49">
        <f>'[10]FORM 6 (Rp.)(SIMB)'!E85</f>
        <v>200000000</v>
      </c>
      <c r="G93" s="50">
        <f t="shared" si="41"/>
        <v>0.13697234520132046</v>
      </c>
      <c r="H93" s="51">
        <f>'[10]FORM 8 (%)'!G85</f>
        <v>4.83</v>
      </c>
      <c r="I93" s="51">
        <f t="shared" si="42"/>
        <v>6.6157642732237775E-3</v>
      </c>
      <c r="J93" s="52">
        <f>(1/100)*'[10]FORM 6 (Rp.)(SIMB)'!F209*F93</f>
        <v>9650000</v>
      </c>
      <c r="K93" s="52">
        <f>(1/100)*'[10]FORM 6 (Rp.) (DINAS)'!F209*F93</f>
        <v>9650000</v>
      </c>
      <c r="L93" s="53" t="str">
        <f>'[10]FORM 4'!D84</f>
        <v>4 lokasi</v>
      </c>
      <c r="M93" s="54">
        <f>[10]JT!E33</f>
        <v>0</v>
      </c>
      <c r="N93" s="52">
        <f>[10]JT!G33</f>
        <v>0</v>
      </c>
      <c r="O93" s="52">
        <f>[10]JT!H33</f>
        <v>9082400</v>
      </c>
      <c r="P93" s="52">
        <f>[10]JT!I33</f>
        <v>9082400</v>
      </c>
      <c r="Q93" s="55">
        <f t="shared" si="39"/>
        <v>4.5411999999999999</v>
      </c>
      <c r="R93" s="56">
        <f t="shared" si="40"/>
        <v>0</v>
      </c>
      <c r="S93" s="57"/>
      <c r="T93" s="56">
        <f t="shared" si="43"/>
        <v>0</v>
      </c>
      <c r="U93" s="52">
        <f t="shared" si="44"/>
        <v>9720000.0000000019</v>
      </c>
      <c r="V93" s="56">
        <f>[10]JT!N33</f>
        <v>4.8600000000000003</v>
      </c>
      <c r="W93" s="58">
        <f t="shared" si="45"/>
        <v>4.8600000000000003</v>
      </c>
      <c r="X93" s="56">
        <f t="shared" si="46"/>
        <v>6.656855976784175E-3</v>
      </c>
      <c r="Y93" s="52">
        <f t="shared" si="47"/>
        <v>9720000.0000000019</v>
      </c>
      <c r="Z93" s="59">
        <f>[10]JT!T33</f>
        <v>0</v>
      </c>
      <c r="AA93" s="59" t="s">
        <v>41</v>
      </c>
      <c r="AC93" s="61">
        <f>U93-'[12]RFK-1S'!N54</f>
        <v>-50240000</v>
      </c>
      <c r="AD93" s="62">
        <f>V93-'[12]RFK-1S'!O54</f>
        <v>-25.12</v>
      </c>
      <c r="AF93" s="62">
        <f>H93-'[12]RFK-1S'!H54</f>
        <v>-25.119999999999997</v>
      </c>
      <c r="AG93" s="61">
        <f>J93-'[12]RFK-1S'!I54</f>
        <v>-50250000</v>
      </c>
    </row>
    <row r="94" spans="1:33" s="60" customFormat="1" ht="28.5" x14ac:dyDescent="0.2">
      <c r="A94" s="45">
        <f>'[10]FORM 6 (Rp.)(SIMB)'!B86</f>
        <v>67</v>
      </c>
      <c r="B94" s="45" t="str">
        <f>'[10]FORM 6 (Rp.)(SIMB)'!A86</f>
        <v>1.03.1.03.02.21.17.</v>
      </c>
      <c r="C94" s="46" t="str">
        <f>'[10]FORM 6 (Rp.)(SIMB)'!C86</f>
        <v>Kegiatan Pengelolaan data base SDA Balai PSDA Jragung Tuntang</v>
      </c>
      <c r="D94" s="47" t="str">
        <f>'[10]FORM 6 (Rp.)(SIMB)'!D86</f>
        <v>DG-JT</v>
      </c>
      <c r="E94" s="63"/>
      <c r="F94" s="49">
        <f>'[10]FORM 6 (Rp.)(SIMB)'!E86</f>
        <v>340000000</v>
      </c>
      <c r="G94" s="50">
        <f t="shared" si="41"/>
        <v>0.23285298684224473</v>
      </c>
      <c r="H94" s="51">
        <f>'[10]FORM 8 (%)'!G86</f>
        <v>6.96</v>
      </c>
      <c r="I94" s="51">
        <f t="shared" si="42"/>
        <v>1.6206567884220233E-2</v>
      </c>
      <c r="J94" s="52">
        <f>(1/100)*'[10]FORM 6 (Rp.)(SIMB)'!F210*F94</f>
        <v>26700000.000000004</v>
      </c>
      <c r="K94" s="52">
        <f>(1/100)*'[10]FORM 6 (Rp.) (DINAS)'!F210*F94</f>
        <v>22360000.000000004</v>
      </c>
      <c r="L94" s="53" t="str">
        <f>'[10]FORM 4'!D85</f>
        <v>1 pos hidrologi</v>
      </c>
      <c r="M94" s="91">
        <f>[10]JT!E37</f>
        <v>0</v>
      </c>
      <c r="N94" s="52">
        <f>[10]JT!G37</f>
        <v>0</v>
      </c>
      <c r="O94" s="52">
        <f>[10]JT!H37</f>
        <v>22218600</v>
      </c>
      <c r="P94" s="52">
        <f>[10]JT!I37</f>
        <v>22218600</v>
      </c>
      <c r="Q94" s="55">
        <f t="shared" si="39"/>
        <v>6.5348823529411764</v>
      </c>
      <c r="R94" s="56">
        <f t="shared" si="40"/>
        <v>0</v>
      </c>
      <c r="S94" s="57"/>
      <c r="T94" s="56">
        <f t="shared" si="43"/>
        <v>0</v>
      </c>
      <c r="U94" s="52">
        <f t="shared" si="44"/>
        <v>23732000</v>
      </c>
      <c r="V94" s="56">
        <f>[10]JT!N37</f>
        <v>6.98</v>
      </c>
      <c r="W94" s="58">
        <f t="shared" si="45"/>
        <v>6.98</v>
      </c>
      <c r="X94" s="56">
        <f t="shared" si="46"/>
        <v>1.6253138481588682E-2</v>
      </c>
      <c r="Y94" s="52">
        <f t="shared" si="47"/>
        <v>23732000</v>
      </c>
      <c r="Z94" s="59">
        <f>[10]JT!T37</f>
        <v>0</v>
      </c>
      <c r="AA94" s="59" t="s">
        <v>41</v>
      </c>
      <c r="AC94" s="61">
        <f>U94-'[12]RFK-1S'!N55</f>
        <v>-45531093</v>
      </c>
      <c r="AD94" s="62">
        <f>V94-'[12]RFK-1S'!O55</f>
        <v>-23.98</v>
      </c>
      <c r="AF94" s="62">
        <f>H94-'[12]RFK-1S'!H55</f>
        <v>-23.779999999999998</v>
      </c>
      <c r="AG94" s="61">
        <f>J94-'[12]RFK-1S'!I55</f>
        <v>-42070913</v>
      </c>
    </row>
    <row r="95" spans="1:33" s="60" customFormat="1" ht="28.5" x14ac:dyDescent="0.2">
      <c r="A95" s="45">
        <f>'[10]FORM 6 (Rp.)(SIMB)'!B87</f>
        <v>68</v>
      </c>
      <c r="B95" s="45" t="str">
        <f>'[10]FORM 6 (Rp.)(SIMB)'!A87</f>
        <v>1.03.1.03.02.21.18.</v>
      </c>
      <c r="C95" s="46" t="str">
        <f>'[10]FORM 6 (Rp.)(SIMB)'!C87</f>
        <v>Kegiatan Pemeliharaan Prasarana dan Sarana Konservasi Balai PSDA Seluna</v>
      </c>
      <c r="D95" s="47" t="str">
        <f>'[10]FORM 6 (Rp.)(SIMB)'!D87</f>
        <v>OP-SLN</v>
      </c>
      <c r="E95" s="63"/>
      <c r="F95" s="49">
        <f>'[10]FORM 6 (Rp.)(SIMB)'!E87</f>
        <v>200000000</v>
      </c>
      <c r="G95" s="50">
        <f t="shared" si="41"/>
        <v>0.13697234520132046</v>
      </c>
      <c r="H95" s="51">
        <f>'[10]FORM 8 (%)'!G87</f>
        <v>4.16</v>
      </c>
      <c r="I95" s="51">
        <f t="shared" si="42"/>
        <v>5.6980495603749315E-3</v>
      </c>
      <c r="J95" s="52">
        <f>(1/100)*'[10]FORM 6 (Rp.)(SIMB)'!F211*F95</f>
        <v>8315000</v>
      </c>
      <c r="K95" s="52">
        <f>(1/100)*'[10]FORM 6 (Rp.) (DINAS)'!F211*F95</f>
        <v>8314000.0000000009</v>
      </c>
      <c r="L95" s="53" t="str">
        <f>'[10]FORM 4'!D86</f>
        <v>10 lokasi</v>
      </c>
      <c r="M95" s="54" t="str">
        <f>[10]SLN!E23</f>
        <v>Survey pekerjaan Sw 1 Lokasi</v>
      </c>
      <c r="N95" s="52">
        <f>[10]SLN!G23</f>
        <v>0</v>
      </c>
      <c r="O95" s="52">
        <f>[10]SLN!H23</f>
        <v>8307640</v>
      </c>
      <c r="P95" s="52">
        <f>[10]SLN!I23</f>
        <v>8307640</v>
      </c>
      <c r="Q95" s="55">
        <f t="shared" si="39"/>
        <v>4.1538199999999996</v>
      </c>
      <c r="R95" s="56">
        <f t="shared" si="40"/>
        <v>0</v>
      </c>
      <c r="S95" s="57"/>
      <c r="T95" s="56">
        <f t="shared" si="43"/>
        <v>0</v>
      </c>
      <c r="U95" s="52">
        <f t="shared" si="44"/>
        <v>9000000</v>
      </c>
      <c r="V95" s="56">
        <f>[10]SLN!N23</f>
        <v>4.5</v>
      </c>
      <c r="W95" s="58">
        <f t="shared" si="45"/>
        <v>4.5</v>
      </c>
      <c r="X95" s="56">
        <f t="shared" si="46"/>
        <v>6.1637555340594207E-3</v>
      </c>
      <c r="Y95" s="52">
        <f t="shared" si="47"/>
        <v>9000000</v>
      </c>
      <c r="Z95" s="59">
        <f>[10]SLN!T23</f>
        <v>0</v>
      </c>
      <c r="AA95" s="59" t="s">
        <v>41</v>
      </c>
      <c r="AC95" s="61">
        <f>U95-'[12]RFK-1S'!N56</f>
        <v>-25400000</v>
      </c>
      <c r="AD95" s="62">
        <f>V95-'[12]RFK-1S'!O56</f>
        <v>-12.7</v>
      </c>
      <c r="AF95" s="62">
        <f>H95-'[12]RFK-1S'!H56</f>
        <v>-6.2899999999999991</v>
      </c>
      <c r="AG95" s="61">
        <f>J95-'[12]RFK-1S'!I56</f>
        <v>-12585000</v>
      </c>
    </row>
    <row r="96" spans="1:33" s="60" customFormat="1" ht="33.75" x14ac:dyDescent="0.2">
      <c r="A96" s="45">
        <f>'[10]FORM 6 (Rp.)(SIMB)'!B88</f>
        <v>69</v>
      </c>
      <c r="B96" s="45" t="str">
        <f>'[10]FORM 6 (Rp.)(SIMB)'!A88</f>
        <v>1.03.1.03.02.21.19.</v>
      </c>
      <c r="C96" s="46" t="str">
        <f>'[10]FORM 6 (Rp.)(SIMB)'!C88</f>
        <v>Kegiatan Pengendalian dan Pendayagunaan SDA Balai PSDA Seluna</v>
      </c>
      <c r="D96" s="47" t="str">
        <f>'[10]FORM 6 (Rp.)(SIMB)'!D88</f>
        <v>DG-SLN</v>
      </c>
      <c r="E96" s="63"/>
      <c r="F96" s="49">
        <f>'[10]FORM 6 (Rp.)(SIMB)'!E88</f>
        <v>200000000</v>
      </c>
      <c r="G96" s="50">
        <f t="shared" si="41"/>
        <v>0.13697234520132046</v>
      </c>
      <c r="H96" s="51">
        <f>'[10]FORM 8 (%)'!G88</f>
        <v>0.67</v>
      </c>
      <c r="I96" s="51">
        <f t="shared" si="42"/>
        <v>9.1771471284884704E-4</v>
      </c>
      <c r="J96" s="52">
        <f>(1/100)*'[10]FORM 6 (Rp.)(SIMB)'!F212*F96</f>
        <v>340000</v>
      </c>
      <c r="K96" s="52">
        <f>(1/100)*'[10]FORM 6 (Rp.) (DINAS)'!F212*F96</f>
        <v>1340000</v>
      </c>
      <c r="L96" s="53" t="str">
        <f>'[10]FORM 4'!D87</f>
        <v>10 lokasi, 125 patok batas &amp; 50 papan larangan</v>
      </c>
      <c r="M96" s="54" t="str">
        <f>[10]SLN!E33</f>
        <v>Koordinasi penanganan aset</v>
      </c>
      <c r="N96" s="52">
        <f>[10]SLN!G33</f>
        <v>0</v>
      </c>
      <c r="O96" s="52">
        <f>[10]SLN!H33</f>
        <v>3366000</v>
      </c>
      <c r="P96" s="52">
        <f>[10]SLN!I33</f>
        <v>3366000</v>
      </c>
      <c r="Q96" s="55">
        <f t="shared" si="39"/>
        <v>1.6830000000000001</v>
      </c>
      <c r="R96" s="56">
        <f t="shared" si="40"/>
        <v>0</v>
      </c>
      <c r="S96" s="57"/>
      <c r="T96" s="56">
        <f t="shared" si="43"/>
        <v>0</v>
      </c>
      <c r="U96" s="52">
        <f t="shared" si="44"/>
        <v>4000000</v>
      </c>
      <c r="V96" s="56">
        <f>[10]SLN!N33</f>
        <v>2</v>
      </c>
      <c r="W96" s="58">
        <f t="shared" si="45"/>
        <v>2</v>
      </c>
      <c r="X96" s="56">
        <f t="shared" si="46"/>
        <v>2.7394469040264093E-3</v>
      </c>
      <c r="Y96" s="52">
        <f t="shared" si="47"/>
        <v>4000000</v>
      </c>
      <c r="Z96" s="59">
        <f>[10]SLN!T33</f>
        <v>0</v>
      </c>
      <c r="AA96" s="59" t="s">
        <v>41</v>
      </c>
      <c r="AC96" s="61">
        <f>U96-'[12]RFK-1S'!N57</f>
        <v>-30040000</v>
      </c>
      <c r="AD96" s="62">
        <f>V96-'[12]RFK-1S'!O57</f>
        <v>-15.02</v>
      </c>
      <c r="AF96" s="62">
        <f>H96-'[12]RFK-1S'!H57</f>
        <v>-14.7</v>
      </c>
      <c r="AG96" s="61">
        <f>J96-'[12]RFK-1S'!I57</f>
        <v>-30400000</v>
      </c>
    </row>
    <row r="97" spans="1:33" s="60" customFormat="1" ht="67.5" x14ac:dyDescent="0.2">
      <c r="A97" s="45">
        <f>'[10]FORM 6 (Rp.)(SIMB)'!B89</f>
        <v>70</v>
      </c>
      <c r="B97" s="45" t="str">
        <f>'[10]FORM 6 (Rp.)(SIMB)'!A89</f>
        <v>1.03.1.03.02.21.20.</v>
      </c>
      <c r="C97" s="46" t="str">
        <f>'[10]FORM 6 (Rp.)(SIMB)'!C89</f>
        <v>Kegiatan Pengelolaan data base SDA Balai PSDA Seluna</v>
      </c>
      <c r="D97" s="47" t="str">
        <f>'[10]FORM 6 (Rp.)(SIMB)'!D89</f>
        <v>DG-SLN</v>
      </c>
      <c r="E97" s="63"/>
      <c r="F97" s="49">
        <f>'[10]FORM 6 (Rp.)(SIMB)'!E89</f>
        <v>310000000</v>
      </c>
      <c r="G97" s="50">
        <f t="shared" si="41"/>
        <v>0.21230713506204668</v>
      </c>
      <c r="H97" s="51">
        <f>'[10]FORM 8 (%)'!G89</f>
        <v>5.76</v>
      </c>
      <c r="I97" s="51">
        <f t="shared" si="42"/>
        <v>1.2228890979573888E-2</v>
      </c>
      <c r="J97" s="52">
        <f>(1/100)*'[10]FORM 6 (Rp.)(SIMB)'!F213*F97</f>
        <v>17860000</v>
      </c>
      <c r="K97" s="52">
        <f>(1/100)*'[10]FORM 6 (Rp.) (DINAS)'!F213*F97</f>
        <v>17860000</v>
      </c>
      <c r="L97" s="53" t="str">
        <f>'[10]FORM 4'!D88</f>
        <v>3 pos</v>
      </c>
      <c r="M97" s="54" t="str">
        <f>[10]SLN!E37</f>
        <v>Honor Penjaga Pos Curah Hujan 18 pos
Honor Penjaga MA Puncak 5 pos
Pengukuran data Muka Air 8 Sungai</v>
      </c>
      <c r="N97" s="52">
        <f>[10]SLN!G37</f>
        <v>0</v>
      </c>
      <c r="O97" s="52">
        <f>[10]SLN!H37</f>
        <v>17150400</v>
      </c>
      <c r="P97" s="52">
        <f>[10]SLN!I37</f>
        <v>17150400</v>
      </c>
      <c r="Q97" s="55">
        <f t="shared" si="39"/>
        <v>5.532387096774193</v>
      </c>
      <c r="R97" s="56">
        <f t="shared" si="40"/>
        <v>0</v>
      </c>
      <c r="S97" s="57"/>
      <c r="T97" s="56">
        <f t="shared" si="43"/>
        <v>0</v>
      </c>
      <c r="U97" s="52">
        <f t="shared" si="44"/>
        <v>20243000</v>
      </c>
      <c r="V97" s="56">
        <f>[10]SLN!N37</f>
        <v>6.53</v>
      </c>
      <c r="W97" s="58">
        <f t="shared" si="45"/>
        <v>6.53</v>
      </c>
      <c r="X97" s="56">
        <f t="shared" si="46"/>
        <v>1.3863655919551649E-2</v>
      </c>
      <c r="Y97" s="52">
        <f t="shared" si="47"/>
        <v>20243000</v>
      </c>
      <c r="Z97" s="59">
        <f>[10]SLN!T37</f>
        <v>0</v>
      </c>
      <c r="AA97" s="59" t="s">
        <v>41</v>
      </c>
      <c r="AC97" s="61">
        <f>U97-'[12]RFK-1S'!N58</f>
        <v>-10830080</v>
      </c>
      <c r="AD97" s="62">
        <f>V97-'[12]RFK-1S'!O58</f>
        <v>-9.3999999999999986</v>
      </c>
      <c r="AF97" s="62">
        <f>H97-'[12]RFK-1S'!H58</f>
        <v>-9.7100000000000009</v>
      </c>
      <c r="AG97" s="61">
        <f>J97-'[12]RFK-1S'!I58</f>
        <v>-12306500</v>
      </c>
    </row>
    <row r="98" spans="1:33" s="60" customFormat="1" ht="42.75" x14ac:dyDescent="0.2">
      <c r="A98" s="45">
        <f>'[10]FORM 6 (Rp.)(SIMB)'!B90</f>
        <v>71</v>
      </c>
      <c r="B98" s="45" t="str">
        <f>'[10]FORM 6 (Rp.)(SIMB)'!A90</f>
        <v>1.03.1.03.02.21.21.</v>
      </c>
      <c r="C98" s="46" t="str">
        <f>'[10]FORM 6 (Rp.)(SIMB)'!C90</f>
        <v>Kegiatan Pemeliharaan Prasarana dan Sarana Konservasi Balai PSDA Bengawan Solo</v>
      </c>
      <c r="D98" s="47" t="str">
        <f>'[10]FORM 6 (Rp.)(SIMB)'!D90</f>
        <v>OP-BS</v>
      </c>
      <c r="E98" s="63"/>
      <c r="F98" s="49">
        <f>'[10]FORM 6 (Rp.)(SIMB)'!E90</f>
        <v>410000000</v>
      </c>
      <c r="G98" s="50">
        <f t="shared" si="41"/>
        <v>0.28079330766270694</v>
      </c>
      <c r="H98" s="51">
        <f>'[10]FORM 8 (%)'!G90</f>
        <v>1.81</v>
      </c>
      <c r="I98" s="51">
        <f t="shared" si="42"/>
        <v>5.0823588686949965E-3</v>
      </c>
      <c r="J98" s="52">
        <f>(1/100)*'[10]FORM 6 (Rp.)(SIMB)'!F214*F98</f>
        <v>3000000.0000000005</v>
      </c>
      <c r="K98" s="52">
        <f>(1/100)*'[10]FORM 6 (Rp.) (DINAS)'!F214*F98</f>
        <v>3000000.0000000005</v>
      </c>
      <c r="L98" s="53" t="str">
        <f>'[10]FORM 4'!D89</f>
        <v>9 lokasi</v>
      </c>
      <c r="M98" s="54" t="str">
        <f>[10]BS!E23</f>
        <v>Survey lokasi untuk pekerjaan swakelola 2 lokasi</v>
      </c>
      <c r="N98" s="52">
        <f>[10]BS!G23</f>
        <v>0</v>
      </c>
      <c r="O98" s="52">
        <f>[10]BS!H23</f>
        <v>2910500</v>
      </c>
      <c r="P98" s="52">
        <f>[10]BS!I23</f>
        <v>2910500</v>
      </c>
      <c r="Q98" s="55">
        <f t="shared" si="39"/>
        <v>0.70987804878048777</v>
      </c>
      <c r="R98" s="56">
        <f t="shared" si="40"/>
        <v>0</v>
      </c>
      <c r="S98" s="57"/>
      <c r="T98" s="56">
        <f t="shared" si="43"/>
        <v>0</v>
      </c>
      <c r="U98" s="52">
        <f t="shared" si="44"/>
        <v>8200000</v>
      </c>
      <c r="V98" s="56">
        <f>[10]BS!N23</f>
        <v>2</v>
      </c>
      <c r="W98" s="58">
        <f t="shared" si="45"/>
        <v>2</v>
      </c>
      <c r="X98" s="56">
        <f t="shared" si="46"/>
        <v>5.6158661532541392E-3</v>
      </c>
      <c r="Y98" s="52">
        <f t="shared" si="47"/>
        <v>8200000</v>
      </c>
      <c r="Z98" s="59">
        <f>[10]BS!T23</f>
        <v>0</v>
      </c>
      <c r="AA98" s="59" t="s">
        <v>41</v>
      </c>
      <c r="AC98" s="61">
        <f>U98-'[12]RFK-1S'!N59</f>
        <v>-85485000</v>
      </c>
      <c r="AD98" s="62">
        <f>V98-'[12]RFK-1S'!O59</f>
        <v>-20.85</v>
      </c>
      <c r="AF98" s="62">
        <f>H98-'[12]RFK-1S'!H59</f>
        <v>-17.71</v>
      </c>
      <c r="AG98" s="61">
        <f>J98-'[12]RFK-1S'!I59</f>
        <v>-77032000</v>
      </c>
    </row>
    <row r="99" spans="1:33" s="60" customFormat="1" ht="157.5" x14ac:dyDescent="0.2">
      <c r="A99" s="45">
        <f>'[10]FORM 6 (Rp.)(SIMB)'!B91</f>
        <v>72</v>
      </c>
      <c r="B99" s="45" t="str">
        <f>'[10]FORM 6 (Rp.)(SIMB)'!A91</f>
        <v>1.03.1.03.02.21.22.</v>
      </c>
      <c r="C99" s="46" t="str">
        <f>'[10]FORM 6 (Rp.)(SIMB)'!C91</f>
        <v>Kegiatan Pengendalian dan Pendayagunaan SDA Balai PSDA Bengawan Solo</v>
      </c>
      <c r="D99" s="47" t="str">
        <f>'[10]FORM 6 (Rp.)(SIMB)'!D91</f>
        <v>DG-BS</v>
      </c>
      <c r="E99" s="63"/>
      <c r="F99" s="49">
        <f>'[10]FORM 6 (Rp.)(SIMB)'!E91</f>
        <v>225000000</v>
      </c>
      <c r="G99" s="50">
        <f t="shared" si="41"/>
        <v>0.15409388835148549</v>
      </c>
      <c r="H99" s="51">
        <f>'[10]FORM 8 (%)'!G91</f>
        <v>5.57</v>
      </c>
      <c r="I99" s="51">
        <f t="shared" si="42"/>
        <v>8.583029581177742E-3</v>
      </c>
      <c r="J99" s="52">
        <f>(1/100)*'[10]FORM 6 (Rp.)(SIMB)'!F215*F99</f>
        <v>12530000</v>
      </c>
      <c r="K99" s="52">
        <f>(1/100)*'[10]FORM 6 (Rp.) (DINAS)'!F215*F99</f>
        <v>12530000</v>
      </c>
      <c r="L99" s="53" t="str">
        <f>'[10]FORM 4'!D90</f>
        <v>7 lokasi &amp; 30 patok batas</v>
      </c>
      <c r="M99" s="92" t="str">
        <f>[10]BS!E33</f>
        <v>- Pengambilan sampel kualitas air di 8 lok, K Dengkeng, K Pusur, K Jebol, K Kamplong, Suplesi W Cengklik, Suplesi W Mulur, K Cemoro &amp; K Kenatan s/d bulan januari 2013
- Pembacaan  parameter P2AP di Kab Wngiri, Skh, Byolali, Klaten, Sragen, Kranyar dan kota Surakarta</v>
      </c>
      <c r="N99" s="52">
        <f>[10]BS!G33</f>
        <v>0</v>
      </c>
      <c r="O99" s="52">
        <f>[10]BS!H33</f>
        <v>12144725</v>
      </c>
      <c r="P99" s="52">
        <f>[10]BS!I33</f>
        <v>12144725</v>
      </c>
      <c r="Q99" s="55">
        <f t="shared" si="39"/>
        <v>5.3976555555555557</v>
      </c>
      <c r="R99" s="56">
        <f t="shared" si="40"/>
        <v>0</v>
      </c>
      <c r="S99" s="57"/>
      <c r="T99" s="56">
        <f t="shared" si="43"/>
        <v>0</v>
      </c>
      <c r="U99" s="52">
        <f t="shared" si="44"/>
        <v>13275000</v>
      </c>
      <c r="V99" s="56">
        <f>[10]BS!N33</f>
        <v>5.9</v>
      </c>
      <c r="W99" s="58">
        <f t="shared" si="45"/>
        <v>5.9</v>
      </c>
      <c r="X99" s="56">
        <f t="shared" si="46"/>
        <v>9.0915394127376453E-3</v>
      </c>
      <c r="Y99" s="52">
        <f t="shared" si="47"/>
        <v>13275000</v>
      </c>
      <c r="Z99" s="59">
        <f>[10]BS!T33</f>
        <v>0</v>
      </c>
      <c r="AA99" s="59" t="s">
        <v>41</v>
      </c>
      <c r="AC99" s="61">
        <f>U99-'[12]RFK-1S'!N60</f>
        <v>-33975000</v>
      </c>
      <c r="AD99" s="62">
        <f>V99-'[12]RFK-1S'!O60</f>
        <v>-15.1</v>
      </c>
      <c r="AF99" s="62">
        <f>H99-'[12]RFK-1S'!H60</f>
        <v>-13.509999999999998</v>
      </c>
      <c r="AG99" s="61">
        <f>J99-'[12]RFK-1S'!I60</f>
        <v>-30400000</v>
      </c>
    </row>
    <row r="100" spans="1:33" s="60" customFormat="1" ht="191.25" x14ac:dyDescent="0.2">
      <c r="A100" s="45">
        <f>'[10]FORM 6 (Rp.)(SIMB)'!B92</f>
        <v>73</v>
      </c>
      <c r="B100" s="45" t="str">
        <f>'[10]FORM 6 (Rp.)(SIMB)'!A92</f>
        <v>1.03.1.03.02.21.23.</v>
      </c>
      <c r="C100" s="46" t="str">
        <f>'[10]FORM 6 (Rp.)(SIMB)'!C92</f>
        <v>Kegiatan Pengelolaan data base SDA Balai PSDA Bengawan Solo</v>
      </c>
      <c r="D100" s="47" t="str">
        <f>'[10]FORM 6 (Rp.)(SIMB)'!D92</f>
        <v>DG-BS</v>
      </c>
      <c r="E100" s="63"/>
      <c r="F100" s="49">
        <f>'[10]FORM 6 (Rp.)(SIMB)'!E92</f>
        <v>310000000</v>
      </c>
      <c r="G100" s="50">
        <f t="shared" si="41"/>
        <v>0.21230713506204668</v>
      </c>
      <c r="H100" s="51">
        <f>'[10]FORM 8 (%)'!G92</f>
        <v>7.05</v>
      </c>
      <c r="I100" s="51">
        <f t="shared" si="42"/>
        <v>1.496765302187429E-2</v>
      </c>
      <c r="J100" s="52">
        <f>(1/100)*'[10]FORM 6 (Rp.)(SIMB)'!F216*F100</f>
        <v>19869999.999999996</v>
      </c>
      <c r="K100" s="52">
        <f>(1/100)*'[10]FORM 6 (Rp.) (DINAS)'!F216*F100</f>
        <v>19869999.999999996</v>
      </c>
      <c r="L100" s="53" t="str">
        <f>'[10]FORM 4'!D91</f>
        <v>14 pos hidrologi</v>
      </c>
      <c r="M100" s="92" t="str">
        <f>[10]BS!E37</f>
        <v>Pengambilan data debit 7 bendung, Bd Walikan, Lemahbang, Temantenan, Jetis, Wonotoro, Gisik &amp; Jaban, Data 7 pos, Jarum, Paseban, Ngrukun, Jurug, Jurang Gempal, Sulingi &amp; Balun, update lokasi waduk, bendung, dan identifikasi sungai sampai dengan bln September (Survey PAI 41 DI, entri data PDSDA, entri data website)</v>
      </c>
      <c r="N100" s="52">
        <f>[10]BS!G37</f>
        <v>0</v>
      </c>
      <c r="O100" s="52">
        <f>[10]BS!H37</f>
        <v>21008450</v>
      </c>
      <c r="P100" s="52">
        <f>[10]BS!I37</f>
        <v>21008450</v>
      </c>
      <c r="Q100" s="55">
        <f t="shared" si="39"/>
        <v>6.776919354838709</v>
      </c>
      <c r="R100" s="56">
        <f t="shared" si="40"/>
        <v>0</v>
      </c>
      <c r="S100" s="57"/>
      <c r="T100" s="56">
        <f t="shared" si="43"/>
        <v>0</v>
      </c>
      <c r="U100" s="52">
        <f t="shared" si="44"/>
        <v>22010000</v>
      </c>
      <c r="V100" s="56">
        <f>[10]BS!N37</f>
        <v>7.1</v>
      </c>
      <c r="W100" s="58">
        <f t="shared" si="45"/>
        <v>7.1</v>
      </c>
      <c r="X100" s="56">
        <f t="shared" si="46"/>
        <v>1.5073806589405315E-2</v>
      </c>
      <c r="Y100" s="52">
        <f t="shared" si="47"/>
        <v>22010000</v>
      </c>
      <c r="Z100" s="59">
        <f>[10]BS!T37</f>
        <v>0</v>
      </c>
      <c r="AA100" s="59" t="s">
        <v>41</v>
      </c>
      <c r="AC100" s="61">
        <f>U100-'[12]RFK-1S'!N61</f>
        <v>-25765000</v>
      </c>
      <c r="AD100" s="62">
        <f>V100-'[12]RFK-1S'!O61</f>
        <v>-17.399999999999999</v>
      </c>
      <c r="AF100" s="62">
        <f>H100-'[12]RFK-1S'!H61</f>
        <v>-16.489999999999998</v>
      </c>
      <c r="AG100" s="61">
        <f>J100-'[12]RFK-1S'!I61</f>
        <v>-26033000.000000004</v>
      </c>
    </row>
    <row r="101" spans="1:33" s="60" customFormat="1" ht="56.25" x14ac:dyDescent="0.2">
      <c r="A101" s="45">
        <f>'[10]FORM 6 (Rp.)(SIMB)'!B93</f>
        <v>74</v>
      </c>
      <c r="B101" s="45" t="str">
        <f>'[10]FORM 6 (Rp.)(SIMB)'!A93</f>
        <v>1.03.1.03.02.21.24.</v>
      </c>
      <c r="C101" s="46" t="str">
        <f>'[10]FORM 6 (Rp.)(SIMB)'!C93</f>
        <v>Kegiatan Pemeliharaan Prasarana dan Sarana Konservasi Balai PSDA Probolo</v>
      </c>
      <c r="D101" s="47" t="str">
        <f>'[10]FORM 6 (Rp.)(SIMB)'!D93</f>
        <v>OP-PBL</v>
      </c>
      <c r="E101" s="63"/>
      <c r="F101" s="49">
        <f>'[10]FORM 6 (Rp.)(SIMB)'!E93</f>
        <v>425000000</v>
      </c>
      <c r="G101" s="50">
        <f t="shared" si="41"/>
        <v>0.29106623355280592</v>
      </c>
      <c r="H101" s="51">
        <f>'[10]FORM 8 (%)'!G93</f>
        <v>0.82</v>
      </c>
      <c r="I101" s="51">
        <f t="shared" si="42"/>
        <v>2.3867431151330084E-3</v>
      </c>
      <c r="J101" s="52">
        <f>(1/100)*'[10]FORM 6 (Rp.)(SIMB)'!F217*F101</f>
        <v>5500000</v>
      </c>
      <c r="K101" s="52">
        <f>(1/100)*'[10]FORM 6 (Rp.) (DINAS)'!F217*F101</f>
        <v>3500000.0000000005</v>
      </c>
      <c r="L101" s="53" t="str">
        <f>'[10]FORM 4'!D92</f>
        <v>6 lokasi.</v>
      </c>
      <c r="M101" s="54" t="str">
        <f>[10]PBL!E23</f>
        <v>Peningkatan Partisipasi Masyarakat 6 kali dan Pemeliharaan Bangunan Konservasi 7 lokasi</v>
      </c>
      <c r="N101" s="52">
        <f>[10]PBL!G23</f>
        <v>0</v>
      </c>
      <c r="O101" s="52">
        <f>[10]PBL!H23</f>
        <v>3454200</v>
      </c>
      <c r="P101" s="52">
        <f>[10]PBL!I23</f>
        <v>3454200</v>
      </c>
      <c r="Q101" s="55">
        <f t="shared" si="39"/>
        <v>0.81275294117647057</v>
      </c>
      <c r="R101" s="56">
        <f t="shared" si="40"/>
        <v>0</v>
      </c>
      <c r="S101" s="57"/>
      <c r="T101" s="56">
        <f t="shared" si="43"/>
        <v>0</v>
      </c>
      <c r="U101" s="52">
        <f t="shared" si="44"/>
        <v>3485000</v>
      </c>
      <c r="V101" s="56">
        <f>[10]PBL!N23</f>
        <v>0.82</v>
      </c>
      <c r="W101" s="58">
        <f t="shared" si="45"/>
        <v>0.82</v>
      </c>
      <c r="X101" s="56">
        <f t="shared" si="46"/>
        <v>2.3867431151330084E-3</v>
      </c>
      <c r="Y101" s="52">
        <f t="shared" si="47"/>
        <v>3485000</v>
      </c>
      <c r="Z101" s="59">
        <f>[10]PBL!T23</f>
        <v>0</v>
      </c>
      <c r="AA101" s="59" t="s">
        <v>41</v>
      </c>
      <c r="AC101" s="61">
        <f>U101-'[12]RFK-1S'!N62</f>
        <v>-39015000</v>
      </c>
      <c r="AD101" s="62">
        <f>V101-'[12]RFK-1S'!O62</f>
        <v>-9.18</v>
      </c>
      <c r="AF101" s="62">
        <f>H101-'[12]RFK-1S'!H62</f>
        <v>-6.56</v>
      </c>
      <c r="AG101" s="61">
        <f>J101-'[12]RFK-1S'!I62</f>
        <v>-25865000</v>
      </c>
    </row>
    <row r="102" spans="1:33" s="60" customFormat="1" ht="112.5" x14ac:dyDescent="0.2">
      <c r="A102" s="45">
        <f>'[10]FORM 6 (Rp.)(SIMB)'!B94</f>
        <v>75</v>
      </c>
      <c r="B102" s="45" t="str">
        <f>'[10]FORM 6 (Rp.)(SIMB)'!A94</f>
        <v>1.03.1.03.02.21.25.</v>
      </c>
      <c r="C102" s="46" t="str">
        <f>'[10]FORM 6 (Rp.)(SIMB)'!C94</f>
        <v>Kegiatan Pengendalian dan Pendayagunaan SDA Balai PSDA Probolo</v>
      </c>
      <c r="D102" s="47" t="str">
        <f>'[10]FORM 6 (Rp.)(SIMB)'!D94</f>
        <v>DG-PBL</v>
      </c>
      <c r="E102" s="63"/>
      <c r="F102" s="49">
        <f>'[10]FORM 6 (Rp.)(SIMB)'!E94</f>
        <v>140000000</v>
      </c>
      <c r="G102" s="50">
        <f t="shared" si="41"/>
        <v>9.5880641640924316E-2</v>
      </c>
      <c r="H102" s="51">
        <f>'[10]FORM 8 (%)'!G94</f>
        <v>8.2799999999999994</v>
      </c>
      <c r="I102" s="51">
        <f t="shared" si="42"/>
        <v>7.9389171278685337E-3</v>
      </c>
      <c r="J102" s="52">
        <f>(1/100)*'[10]FORM 6 (Rp.)(SIMB)'!F218*F102</f>
        <v>4640000</v>
      </c>
      <c r="K102" s="52">
        <f>(1/100)*'[10]FORM 6 (Rp.) (DINAS)'!F218*F102</f>
        <v>3640000.0000000005</v>
      </c>
      <c r="L102" s="53" t="str">
        <f>'[10]FORM 4'!D93</f>
        <v>20 lokasi, 60 patok batas &amp; 20 papan peringatan</v>
      </c>
      <c r="M102" s="54" t="str">
        <f>[10]PBL!E33</f>
        <v>Sosialisasi Pengamanan aset 4 kali, Pembuatan &amp; pemasangan  patok batas 60 bh, pembuatan dan pemasangan papan larangan 20 bh serta  Pemantauan kualitas air 20 lks, 5 parameter, 4 kali</v>
      </c>
      <c r="N102" s="52">
        <f>[10]PBL!G33</f>
        <v>0</v>
      </c>
      <c r="O102" s="52">
        <f>[10]PBL!H33</f>
        <v>3566200</v>
      </c>
      <c r="P102" s="52">
        <f>[10]PBL!I33</f>
        <v>3566200</v>
      </c>
      <c r="Q102" s="55">
        <f t="shared" si="39"/>
        <v>2.5472857142857146</v>
      </c>
      <c r="R102" s="56">
        <f t="shared" si="40"/>
        <v>0</v>
      </c>
      <c r="S102" s="57"/>
      <c r="T102" s="56">
        <f t="shared" si="43"/>
        <v>0</v>
      </c>
      <c r="U102" s="52">
        <f t="shared" si="44"/>
        <v>11592000</v>
      </c>
      <c r="V102" s="56">
        <f>[10]PBL!N33</f>
        <v>8.2799999999999994</v>
      </c>
      <c r="W102" s="58">
        <f t="shared" si="45"/>
        <v>8.2799999999999994</v>
      </c>
      <c r="X102" s="56">
        <f t="shared" si="46"/>
        <v>7.9389171278685337E-3</v>
      </c>
      <c r="Y102" s="52">
        <f t="shared" si="47"/>
        <v>11592000</v>
      </c>
      <c r="Z102" s="59">
        <f>[10]PBL!T33</f>
        <v>0</v>
      </c>
      <c r="AA102" s="59" t="s">
        <v>41</v>
      </c>
      <c r="AC102" s="61">
        <f>U102-'[12]RFK-1S'!N63</f>
        <v>-16408000</v>
      </c>
      <c r="AD102" s="62">
        <f>V102-'[12]RFK-1S'!O63</f>
        <v>-11.72</v>
      </c>
      <c r="AF102" s="62">
        <f>H102-'[12]RFK-1S'!H63</f>
        <v>-10.570000000000002</v>
      </c>
      <c r="AG102" s="61">
        <f>J102-'[12]RFK-1S'!I63</f>
        <v>-21750000</v>
      </c>
    </row>
    <row r="103" spans="1:33" s="60" customFormat="1" ht="146.25" x14ac:dyDescent="0.2">
      <c r="A103" s="45">
        <f>'[10]FORM 6 (Rp.)(SIMB)'!B95</f>
        <v>76</v>
      </c>
      <c r="B103" s="45" t="str">
        <f>'[10]FORM 6 (Rp.)(SIMB)'!A95</f>
        <v>1.03.1.03.02.21.26.</v>
      </c>
      <c r="C103" s="46" t="str">
        <f>'[10]FORM 6 (Rp.)(SIMB)'!C95</f>
        <v>Kegiatan Pengelolaan data base SDA Balai PSDA Probolo</v>
      </c>
      <c r="D103" s="47" t="str">
        <f>'[10]FORM 6 (Rp.)(SIMB)'!D95</f>
        <v>DG-PBL</v>
      </c>
      <c r="E103" s="63"/>
      <c r="F103" s="49">
        <f>'[10]FORM 6 (Rp.)(SIMB)'!E95</f>
        <v>310000000</v>
      </c>
      <c r="G103" s="50">
        <f t="shared" si="41"/>
        <v>0.21230713506204668</v>
      </c>
      <c r="H103" s="51">
        <f>'[10]FORM 8 (%)'!G95</f>
        <v>3.94</v>
      </c>
      <c r="I103" s="51">
        <f t="shared" si="42"/>
        <v>8.3649011214446383E-3</v>
      </c>
      <c r="J103" s="52">
        <f>(1/100)*'[10]FORM 6 (Rp.)(SIMB)'!F219*F103</f>
        <v>9750000</v>
      </c>
      <c r="K103" s="52">
        <f>(1/100)*'[10]FORM 6 (Rp.) (DINAS)'!F219*F103</f>
        <v>12200000</v>
      </c>
      <c r="L103" s="53" t="str">
        <f>'[10]FORM 4'!D94</f>
        <v>14 pos hidrologi</v>
      </c>
      <c r="M103" s="54" t="str">
        <f>[10]PBL!E37</f>
        <v>Pengukuran : debit sungai 6 lok 3 kali, mata air 20 lok 2 kali, Pemeliharaan pos hujan 9 lok 3 kl, Pemeliharaan : Pos Hidroklimatologi 14 pos, Pengadaan alat penakar hujan manual 6 buah, gelas ukur uk. 100 cm2 6 buah, gelas ukur uk.200 cm2 6 buah</v>
      </c>
      <c r="N103" s="52">
        <f>[10]PBL!G37</f>
        <v>0</v>
      </c>
      <c r="O103" s="52">
        <f>[10]PBL!H37</f>
        <v>11335000</v>
      </c>
      <c r="P103" s="52">
        <f>[10]PBL!I37</f>
        <v>11335000</v>
      </c>
      <c r="Q103" s="55">
        <f t="shared" si="39"/>
        <v>3.6564516129032256</v>
      </c>
      <c r="R103" s="56">
        <f t="shared" si="40"/>
        <v>0</v>
      </c>
      <c r="S103" s="57"/>
      <c r="T103" s="56">
        <f t="shared" si="43"/>
        <v>0</v>
      </c>
      <c r="U103" s="52">
        <f t="shared" si="44"/>
        <v>12214000</v>
      </c>
      <c r="V103" s="56">
        <f>[10]PBL!N37</f>
        <v>3.94</v>
      </c>
      <c r="W103" s="58">
        <f t="shared" si="45"/>
        <v>3.94</v>
      </c>
      <c r="X103" s="56">
        <f t="shared" si="46"/>
        <v>8.3649011214446383E-3</v>
      </c>
      <c r="Y103" s="52">
        <f t="shared" si="47"/>
        <v>12214000</v>
      </c>
      <c r="Z103" s="59">
        <f>[10]PBL!T37</f>
        <v>0</v>
      </c>
      <c r="AA103" s="59" t="s">
        <v>41</v>
      </c>
      <c r="AC103" s="61">
        <f>U103-'[12]RFK-1S'!N64</f>
        <v>-36536000</v>
      </c>
      <c r="AD103" s="62">
        <f>V103-'[12]RFK-1S'!O64</f>
        <v>-21.06</v>
      </c>
      <c r="AF103" s="62">
        <f>H103-'[12]RFK-1S'!H64</f>
        <v>-19.22</v>
      </c>
      <c r="AG103" s="61">
        <f>J103-'[12]RFK-1S'!I64</f>
        <v>-35412000</v>
      </c>
    </row>
    <row r="104" spans="1:33" s="60" customFormat="1" ht="42.75" x14ac:dyDescent="0.2">
      <c r="A104" s="45">
        <f>'[10]FORM 6 (Rp.)(SIMB)'!B96</f>
        <v>77</v>
      </c>
      <c r="B104" s="45" t="str">
        <f>'[10]FORM 6 (Rp.)(SIMB)'!A96</f>
        <v>1.03.1.03.02.21.27.</v>
      </c>
      <c r="C104" s="46" t="str">
        <f>'[10]FORM 6 (Rp.)(SIMB)'!C96</f>
        <v>Kegiatan Pemeliharaan Prasarana dan Sarana Konservasi Balai PSDA Serayu Citanduy</v>
      </c>
      <c r="D104" s="47" t="str">
        <f>'[10]FORM 6 (Rp.)(SIMB)'!D96</f>
        <v>OP-SC</v>
      </c>
      <c r="E104" s="63"/>
      <c r="F104" s="49">
        <f>'[10]FORM 6 (Rp.)(SIMB)'!E96</f>
        <v>180000000</v>
      </c>
      <c r="G104" s="50">
        <f t="shared" si="41"/>
        <v>0.1232751106811884</v>
      </c>
      <c r="H104" s="51">
        <f>'[10]FORM 8 (%)'!G96</f>
        <v>3.21</v>
      </c>
      <c r="I104" s="51">
        <f t="shared" si="42"/>
        <v>3.9571310528661481E-3</v>
      </c>
      <c r="J104" s="52">
        <f>(1/100)*'[10]FORM 6 (Rp.)(SIMB)'!F220*F104</f>
        <v>5773999.9999999991</v>
      </c>
      <c r="K104" s="52">
        <f>(1/100)*'[10]FORM 6 (Rp.) (DINAS)'!F220*F104</f>
        <v>5773999.9999999991</v>
      </c>
      <c r="L104" s="53" t="str">
        <f>'[10]FORM 4'!D95</f>
        <v>3 lokasi</v>
      </c>
      <c r="M104" s="54" t="str">
        <f>[10]SC!E23</f>
        <v>Belanja Cetak dan Penggandaan (1 bln)</v>
      </c>
      <c r="N104" s="52">
        <f>[10]SC!G23</f>
        <v>0</v>
      </c>
      <c r="O104" s="52">
        <f>[10]SC!H23</f>
        <v>6254000</v>
      </c>
      <c r="P104" s="52">
        <f>[10]SC!I23</f>
        <v>6254000</v>
      </c>
      <c r="Q104" s="55">
        <f t="shared" si="39"/>
        <v>3.4744444444444444</v>
      </c>
      <c r="R104" s="56">
        <f t="shared" si="40"/>
        <v>0</v>
      </c>
      <c r="S104" s="57"/>
      <c r="T104" s="56">
        <f t="shared" si="43"/>
        <v>0</v>
      </c>
      <c r="U104" s="52">
        <f t="shared" si="44"/>
        <v>6246000</v>
      </c>
      <c r="V104" s="56">
        <f>[10]SC!N23</f>
        <v>3.47</v>
      </c>
      <c r="W104" s="58">
        <f t="shared" si="45"/>
        <v>3.47</v>
      </c>
      <c r="X104" s="56">
        <f t="shared" si="46"/>
        <v>4.2776463406372376E-3</v>
      </c>
      <c r="Y104" s="52">
        <f t="shared" si="47"/>
        <v>6246000</v>
      </c>
      <c r="Z104" s="72">
        <f>[10]SC!T23</f>
        <v>0</v>
      </c>
      <c r="AA104" s="59" t="s">
        <v>41</v>
      </c>
      <c r="AC104" s="61">
        <f>U104-'[12]RFK-1S'!N65</f>
        <v>-56646000</v>
      </c>
      <c r="AD104" s="62">
        <f>V104-'[12]RFK-1S'!O65</f>
        <v>-31.47</v>
      </c>
      <c r="AF104" s="62">
        <f>H104-'[12]RFK-1S'!H65</f>
        <v>-31.729999999999997</v>
      </c>
      <c r="AG104" s="61">
        <f>J104-'[12]RFK-1S'!I65</f>
        <v>-57118000</v>
      </c>
    </row>
    <row r="105" spans="1:33" s="60" customFormat="1" ht="42.75" x14ac:dyDescent="0.2">
      <c r="A105" s="45">
        <f>'[10]FORM 6 (Rp.)(SIMB)'!B97</f>
        <v>78</v>
      </c>
      <c r="B105" s="45" t="str">
        <f>'[10]FORM 6 (Rp.)(SIMB)'!A97</f>
        <v>1.03.1.03.02.21.28.</v>
      </c>
      <c r="C105" s="46" t="str">
        <f>'[10]FORM 6 (Rp.)(SIMB)'!C97</f>
        <v>Kegiatan Pengendalian dan Pendayagunaan SDA Balai PSDA Serayu Citanduy</v>
      </c>
      <c r="D105" s="47" t="str">
        <f>'[10]FORM 6 (Rp.)(SIMB)'!D97</f>
        <v>DG-SC</v>
      </c>
      <c r="E105" s="63"/>
      <c r="F105" s="49">
        <f>'[10]FORM 6 (Rp.)(SIMB)'!E97</f>
        <v>200000000</v>
      </c>
      <c r="G105" s="50">
        <f t="shared" si="41"/>
        <v>0.13697234520132046</v>
      </c>
      <c r="H105" s="51">
        <f>'[10]FORM 8 (%)'!G97</f>
        <v>1.85</v>
      </c>
      <c r="I105" s="51">
        <f t="shared" si="42"/>
        <v>2.5339883862244283E-3</v>
      </c>
      <c r="J105" s="52">
        <f>(1/100)*'[10]FORM 6 (Rp.)(SIMB)'!F221*F105</f>
        <v>7300000</v>
      </c>
      <c r="K105" s="52">
        <f>(1/100)*'[10]FORM 6 (Rp.) (DINAS)'!F221*F105</f>
        <v>3700000</v>
      </c>
      <c r="L105" s="53" t="str">
        <f>'[10]FORM 4'!D96</f>
        <v>20 lokasi, 55 patok batas &amp; 55 papan peringatan</v>
      </c>
      <c r="M105" s="54" t="str">
        <f>[10]SC!E33</f>
        <v>- 2 kali Kegiatan Penyuluhan dan Sosialisasi</v>
      </c>
      <c r="N105" s="52">
        <f>[10]SC!G33</f>
        <v>0</v>
      </c>
      <c r="O105" s="52">
        <f>[10]SC!H33</f>
        <v>11497200</v>
      </c>
      <c r="P105" s="52">
        <f>[10]SC!I33</f>
        <v>11497200</v>
      </c>
      <c r="Q105" s="55">
        <f t="shared" si="39"/>
        <v>5.7486000000000006</v>
      </c>
      <c r="R105" s="56">
        <f t="shared" si="40"/>
        <v>0</v>
      </c>
      <c r="S105" s="57"/>
      <c r="T105" s="56">
        <f t="shared" si="43"/>
        <v>0</v>
      </c>
      <c r="U105" s="52">
        <f t="shared" si="44"/>
        <v>11500000</v>
      </c>
      <c r="V105" s="56">
        <f>[10]SC!N33</f>
        <v>5.75</v>
      </c>
      <c r="W105" s="58">
        <f t="shared" si="45"/>
        <v>5.75</v>
      </c>
      <c r="X105" s="56">
        <f t="shared" si="46"/>
        <v>7.8759098490759263E-3</v>
      </c>
      <c r="Y105" s="52">
        <f t="shared" si="47"/>
        <v>11500000</v>
      </c>
      <c r="Z105" s="59">
        <f>[10]SC!T33</f>
        <v>0</v>
      </c>
      <c r="AA105" s="59" t="s">
        <v>41</v>
      </c>
      <c r="AC105" s="61">
        <f>U105-'[12]RFK-1S'!N66</f>
        <v>-19200000</v>
      </c>
      <c r="AD105" s="62">
        <f>V105-'[12]RFK-1S'!O66</f>
        <v>-9.6</v>
      </c>
      <c r="AF105" s="62">
        <f>H105-'[12]RFK-1S'!H66</f>
        <v>-13.5</v>
      </c>
      <c r="AG105" s="61">
        <f>J105-'[12]RFK-1S'!I66</f>
        <v>-23400000</v>
      </c>
    </row>
    <row r="106" spans="1:33" s="60" customFormat="1" ht="112.5" x14ac:dyDescent="0.2">
      <c r="A106" s="45">
        <f>'[10]FORM 6 (Rp.)(SIMB)'!B98</f>
        <v>79</v>
      </c>
      <c r="B106" s="45" t="str">
        <f>'[10]FORM 6 (Rp.)(SIMB)'!A98</f>
        <v>1.03.1.03.02.21.29.</v>
      </c>
      <c r="C106" s="46" t="str">
        <f>'[10]FORM 6 (Rp.)(SIMB)'!C98</f>
        <v>Kegiatan Pengelolaan data base SDA Balai PSDA Serayu Citanduy</v>
      </c>
      <c r="D106" s="47" t="str">
        <f>'[10]FORM 6 (Rp.)(SIMB)'!D98</f>
        <v>DG-SC</v>
      </c>
      <c r="E106" s="63"/>
      <c r="F106" s="49">
        <f>'[10]FORM 6 (Rp.)(SIMB)'!E98</f>
        <v>310000000</v>
      </c>
      <c r="G106" s="50">
        <f t="shared" si="41"/>
        <v>0.21230713506204668</v>
      </c>
      <c r="H106" s="51">
        <f>'[10]FORM 8 (%)'!G98</f>
        <v>6.33</v>
      </c>
      <c r="I106" s="51">
        <f t="shared" si="42"/>
        <v>1.3439041649427554E-2</v>
      </c>
      <c r="J106" s="52">
        <f>(1/100)*'[10]FORM 6 (Rp.)(SIMB)'!F222*F106</f>
        <v>19620000</v>
      </c>
      <c r="K106" s="52">
        <f>(1/100)*'[10]FORM 6 (Rp.) (DINAS)'!F222*F106</f>
        <v>19620000</v>
      </c>
      <c r="L106" s="53" t="str">
        <f>'[10]FORM 4'!D97</f>
        <v>39 pos hidrologi</v>
      </c>
      <c r="M106" s="54" t="str">
        <f>[10]SC!E37</f>
        <v>- Pencatatan, Pengumpulan dan Analisasi Data Base SDA dan Data 10 Pos Curah Hujan Manual, 15 Pos AWLR, 4 Pos Klimatologi, dan 10 Pos PDAB yang ada di 5 Kabupaten selama 1 bulan dari 12 bulan</v>
      </c>
      <c r="N106" s="52">
        <f>[10]SC!G37</f>
        <v>0</v>
      </c>
      <c r="O106" s="52">
        <f>[10]SC!H37</f>
        <v>19877900</v>
      </c>
      <c r="P106" s="52">
        <f>[10]SC!I37</f>
        <v>19877900</v>
      </c>
      <c r="Q106" s="55">
        <f t="shared" si="39"/>
        <v>6.4122258064516133</v>
      </c>
      <c r="R106" s="56">
        <f t="shared" si="40"/>
        <v>0</v>
      </c>
      <c r="S106" s="57"/>
      <c r="T106" s="56">
        <f t="shared" si="43"/>
        <v>0</v>
      </c>
      <c r="U106" s="52">
        <f t="shared" si="44"/>
        <v>19902000</v>
      </c>
      <c r="V106" s="56">
        <f>[10]SC!N37</f>
        <v>6.42</v>
      </c>
      <c r="W106" s="58">
        <f t="shared" si="45"/>
        <v>6.42</v>
      </c>
      <c r="X106" s="56">
        <f t="shared" si="46"/>
        <v>1.3630118070983396E-2</v>
      </c>
      <c r="Y106" s="52">
        <f t="shared" si="47"/>
        <v>19902000</v>
      </c>
      <c r="Z106" s="59">
        <f>[10]SC!T37</f>
        <v>0</v>
      </c>
      <c r="AA106" s="59" t="s">
        <v>41</v>
      </c>
      <c r="AC106" s="61">
        <f>U106-'[12]RFK-1S'!N67</f>
        <v>-21321000</v>
      </c>
      <c r="AD106" s="62">
        <f>V106-'[12]RFK-1S'!O67</f>
        <v>-14.72</v>
      </c>
      <c r="AF106" s="62">
        <f>H106-'[12]RFK-1S'!H67</f>
        <v>-14.81</v>
      </c>
      <c r="AG106" s="61">
        <f>J106-'[12]RFK-1S'!I67</f>
        <v>-21603000</v>
      </c>
    </row>
    <row r="107" spans="1:33" s="60" customFormat="1" ht="42.75" x14ac:dyDescent="0.2">
      <c r="A107" s="45">
        <f>'[10]FORM 6 (Rp.)(SIMB)'!B99</f>
        <v>80</v>
      </c>
      <c r="B107" s="45" t="str">
        <f>'[10]FORM 6 (Rp.)(SIMB)'!A99</f>
        <v>1.03.1.03.02.21.31.</v>
      </c>
      <c r="C107" s="46" t="str">
        <f>'[10]FORM 6 (Rp.)(SIMB)'!C99</f>
        <v>Kegiatan Pembinaan Peran Serta Masyarakat Dalam Pengelolaan SDA Berbasis Gender</v>
      </c>
      <c r="D107" s="47">
        <f>'[10]FORM 6 (Rp.)(SIMB)'!D99</f>
        <v>0</v>
      </c>
      <c r="E107" s="63"/>
      <c r="F107" s="49">
        <f>'[10]FORM 6 (Rp.)(SIMB)'!E99</f>
        <v>150000000</v>
      </c>
      <c r="G107" s="50">
        <f t="shared" si="41"/>
        <v>0.10272925890099033</v>
      </c>
      <c r="H107" s="51">
        <f>'[10]FORM 8 (%)'!G99</f>
        <v>0</v>
      </c>
      <c r="I107" s="51">
        <f t="shared" si="42"/>
        <v>0</v>
      </c>
      <c r="J107" s="52">
        <f>(1/100)*'[10]FORM 6 (Rp.)(SIMB)'!F223*F107</f>
        <v>0</v>
      </c>
      <c r="K107" s="52">
        <f>(1/100)*'[10]FORM 6 (Rp.) (DINAS)'!F223*F107</f>
        <v>0</v>
      </c>
      <c r="L107" s="53" t="str">
        <f>'[10]FORM 4'!D98</f>
        <v>1 kajian, 2 lap</v>
      </c>
      <c r="M107" s="54">
        <f>[10]KSP!E28</f>
        <v>0</v>
      </c>
      <c r="N107" s="52">
        <f>[10]KSP!G28</f>
        <v>0</v>
      </c>
      <c r="O107" s="52">
        <f>[10]KSP!H28</f>
        <v>0</v>
      </c>
      <c r="P107" s="52">
        <f>[10]KSP!I28</f>
        <v>0</v>
      </c>
      <c r="Q107" s="55">
        <f t="shared" si="39"/>
        <v>0</v>
      </c>
      <c r="R107" s="56">
        <f t="shared" si="40"/>
        <v>0</v>
      </c>
      <c r="S107" s="57"/>
      <c r="T107" s="56">
        <f t="shared" si="43"/>
        <v>0</v>
      </c>
      <c r="U107" s="52">
        <f t="shared" si="44"/>
        <v>0</v>
      </c>
      <c r="V107" s="56">
        <f>[10]KSP!N28</f>
        <v>0</v>
      </c>
      <c r="W107" s="58">
        <f t="shared" si="45"/>
        <v>0</v>
      </c>
      <c r="X107" s="56">
        <f t="shared" si="46"/>
        <v>0</v>
      </c>
      <c r="Y107" s="52">
        <f t="shared" si="47"/>
        <v>0</v>
      </c>
      <c r="Z107" s="59">
        <f>[10]KSP!T28</f>
        <v>0</v>
      </c>
      <c r="AA107" s="59" t="s">
        <v>41</v>
      </c>
      <c r="AC107" s="61">
        <f>U107-'[12]RFK-1S'!N68</f>
        <v>0</v>
      </c>
      <c r="AD107" s="62">
        <f>V107-'[12]RFK-1S'!O68</f>
        <v>0</v>
      </c>
      <c r="AF107" s="62">
        <f>H107-'[12]RFK-1S'!H68</f>
        <v>0</v>
      </c>
      <c r="AG107" s="61">
        <f>J107-'[12]RFK-1S'!I68</f>
        <v>0</v>
      </c>
    </row>
    <row r="108" spans="1:33" s="60" customFormat="1" x14ac:dyDescent="0.2">
      <c r="A108" s="45"/>
      <c r="B108" s="45"/>
      <c r="C108" s="46"/>
      <c r="D108" s="47"/>
      <c r="E108" s="63"/>
      <c r="F108" s="49"/>
      <c r="G108" s="50"/>
      <c r="H108" s="51"/>
      <c r="I108" s="51"/>
      <c r="J108" s="52"/>
      <c r="K108" s="52"/>
      <c r="L108" s="53"/>
      <c r="M108" s="54"/>
      <c r="N108" s="52"/>
      <c r="O108" s="52"/>
      <c r="P108" s="52"/>
      <c r="Q108" s="55"/>
      <c r="R108" s="56"/>
      <c r="S108" s="57"/>
      <c r="T108" s="56"/>
      <c r="U108" s="52"/>
      <c r="V108" s="56"/>
      <c r="W108" s="58"/>
      <c r="X108" s="56"/>
      <c r="Y108" s="52"/>
      <c r="Z108" s="59"/>
      <c r="AA108" s="59"/>
      <c r="AC108" s="61"/>
      <c r="AD108" s="62"/>
      <c r="AF108" s="62"/>
      <c r="AG108" s="61"/>
    </row>
    <row r="109" spans="1:33" s="42" customFormat="1" ht="25.5" x14ac:dyDescent="0.2">
      <c r="A109" s="29" t="str">
        <f>'[10]FORM 6 (Rp.)(SIMB)'!B101</f>
        <v>VIII</v>
      </c>
      <c r="B109" s="29" t="str">
        <f>'[10]FORM 6 (Rp.)(SIMB)'!A101</f>
        <v>1.03.1.03.02.22.</v>
      </c>
      <c r="C109" s="30" t="str">
        <f>'[10]FORM 6 (Rp.)(SIMB)'!C101</f>
        <v>Program Pegendalian Banjir dan Pengamanan Pantai</v>
      </c>
      <c r="D109" s="31"/>
      <c r="E109" s="32"/>
      <c r="F109" s="33">
        <f>SUM(F110:F126)</f>
        <v>37405973000</v>
      </c>
      <c r="G109" s="34">
        <f>F109/$F$128*100</f>
        <v>25.617919231736362</v>
      </c>
      <c r="H109" s="34">
        <f>I109*100/G109</f>
        <v>1.5835338115653348</v>
      </c>
      <c r="I109" s="34">
        <f>SUM(I110:I126)</f>
        <v>0.4056684128540437</v>
      </c>
      <c r="J109" s="35">
        <f>SUM(J110:J126)</f>
        <v>272529000</v>
      </c>
      <c r="K109" s="35">
        <f>SUM(K110:K126)</f>
        <v>531874784</v>
      </c>
      <c r="L109" s="32"/>
      <c r="M109" s="32"/>
      <c r="N109" s="35">
        <f>SUM(N110:N126)</f>
        <v>0</v>
      </c>
      <c r="O109" s="35">
        <f>SUM(O110:O126)</f>
        <v>268045100</v>
      </c>
      <c r="P109" s="35">
        <f>SUM(P110:P126)</f>
        <v>268045100</v>
      </c>
      <c r="Q109" s="37">
        <f t="shared" ref="Q109:Q126" si="48">+P109/F109*100</f>
        <v>0.71658368571243958</v>
      </c>
      <c r="R109" s="64">
        <f t="shared" ref="R109:R126" si="49">S109/F109*100</f>
        <v>0</v>
      </c>
      <c r="S109" s="65"/>
      <c r="T109" s="64">
        <f>SUM(T110:T126)</f>
        <v>0</v>
      </c>
      <c r="U109" s="35">
        <f>SUM(U110:U126)</f>
        <v>313110791.89999998</v>
      </c>
      <c r="V109" s="38">
        <f>U109/F109*100</f>
        <v>0.83706094719150859</v>
      </c>
      <c r="W109" s="66">
        <f>Y109/F109*100</f>
        <v>0.83706094719150859</v>
      </c>
      <c r="X109" s="41">
        <f>Y109/$F$128*100</f>
        <v>0.21443759737192802</v>
      </c>
      <c r="Y109" s="35">
        <f>SUM(Y110:Y126)</f>
        <v>313110791.89999998</v>
      </c>
      <c r="Z109" s="59"/>
      <c r="AA109" s="29"/>
      <c r="AC109" s="43"/>
      <c r="AD109" s="44"/>
      <c r="AF109" s="44"/>
      <c r="AG109" s="43"/>
    </row>
    <row r="110" spans="1:33" s="60" customFormat="1" ht="42.75" x14ac:dyDescent="0.2">
      <c r="A110" s="45">
        <f>'[10]FORM 6 (Rp.)(SIMB)'!B102</f>
        <v>81</v>
      </c>
      <c r="B110" s="45" t="str">
        <f>'[10]FORM 6 (Rp.)(SIMB)'!A102</f>
        <v>1.03.1.03.02.22.01.</v>
      </c>
      <c r="C110" s="46" t="str">
        <f>'[10]FORM 6 (Rp.)(SIMB)'!C102</f>
        <v>Kegiatan Perencanaan Teknis Prasarana dan Sarana  Pengendalian Banjir dan Pengamanan Pantai</v>
      </c>
      <c r="D110" s="47" t="str">
        <f>'[10]FORM 6 (Rp.)(SIMB)'!D102</f>
        <v>SID</v>
      </c>
      <c r="E110" s="63"/>
      <c r="F110" s="49">
        <f>'[10]FORM 6 (Rp.)(SIMB)'!E102</f>
        <v>850000000</v>
      </c>
      <c r="G110" s="50">
        <f t="shared" ref="G110:G126" si="50">F110/$F$128*100</f>
        <v>0.58213246710561184</v>
      </c>
      <c r="H110" s="51">
        <f>'[10]FORM 8 (%)'!G102</f>
        <v>0.93</v>
      </c>
      <c r="I110" s="51">
        <f t="shared" ref="I110:I126" si="51">+H110*G110/100</f>
        <v>5.4138319440821901E-3</v>
      </c>
      <c r="J110" s="52">
        <f>(1/100)*'[10]FORM 6 (Rp.)(SIMB)'!F226*F110</f>
        <v>7250000</v>
      </c>
      <c r="K110" s="52">
        <f>(1/100)*'[10]FORM 6 (Rp.) (DINAS)'!F226*F110</f>
        <v>7250000</v>
      </c>
      <c r="L110" s="53" t="str">
        <f>'[10]FORM 4'!D101</f>
        <v>2 Laporan</v>
      </c>
      <c r="M110" s="54" t="str">
        <f>[10]PPT!E28</f>
        <v>Survey lokasi</v>
      </c>
      <c r="N110" s="52">
        <f>[10]PPT!G28</f>
        <v>0</v>
      </c>
      <c r="O110" s="52">
        <f>[10]PPT!H28</f>
        <v>6929600</v>
      </c>
      <c r="P110" s="52">
        <f>[10]PPT!I28</f>
        <v>6929600</v>
      </c>
      <c r="Q110" s="55">
        <f t="shared" si="48"/>
        <v>0.81524705882352944</v>
      </c>
      <c r="R110" s="56">
        <f t="shared" si="49"/>
        <v>0</v>
      </c>
      <c r="S110" s="57"/>
      <c r="T110" s="56">
        <f t="shared" ref="T110:T126" si="52">R110*G110/100</f>
        <v>0</v>
      </c>
      <c r="U110" s="52">
        <f t="shared" ref="U110:U126" si="53">V110*F110/100</f>
        <v>8075000</v>
      </c>
      <c r="V110" s="56">
        <f>[10]PPT!N28</f>
        <v>0.95</v>
      </c>
      <c r="W110" s="58">
        <f t="shared" ref="W110:W126" si="54">V110-R110</f>
        <v>0.95</v>
      </c>
      <c r="X110" s="56">
        <f t="shared" ref="X110:X126" si="55">W110*G110/100</f>
        <v>5.5302584375033128E-3</v>
      </c>
      <c r="Y110" s="52">
        <f t="shared" ref="Y110:Y126" si="56">+W110*F110/100</f>
        <v>8075000</v>
      </c>
      <c r="Z110" s="59">
        <f>[10]PPT!T28</f>
        <v>0</v>
      </c>
      <c r="AA110" s="59" t="s">
        <v>41</v>
      </c>
      <c r="AC110" s="61">
        <f>U110-'[12]RFK-1S'!N69</f>
        <v>-14025000</v>
      </c>
      <c r="AD110" s="62">
        <f>V110-'[12]RFK-1S'!O69</f>
        <v>-1.6500000000000001</v>
      </c>
      <c r="AF110" s="62">
        <f>H110-'[12]RFK-1S'!H69</f>
        <v>-1.63</v>
      </c>
      <c r="AG110" s="61">
        <f>J110-'[12]RFK-1S'!I69</f>
        <v>-14510000</v>
      </c>
    </row>
    <row r="111" spans="1:33" s="60" customFormat="1" ht="42.75" x14ac:dyDescent="0.2">
      <c r="A111" s="45">
        <f>'[10]FORM 6 (Rp.)(SIMB)'!B103</f>
        <v>82</v>
      </c>
      <c r="B111" s="45" t="str">
        <f>'[10]FORM 6 (Rp.)(SIMB)'!A103</f>
        <v>1.03.1.03.02.22.02.</v>
      </c>
      <c r="C111" s="46" t="str">
        <f>'[10]FORM 6 (Rp.)(SIMB)'!C103</f>
        <v>Kegiatan Perbaikan dan Pembangunan Prasarana dan Sarana Pengendalian Banjir dan Pengamanan Pantai</v>
      </c>
      <c r="D111" s="47" t="str">
        <f>'[10]FORM 6 (Rp.)(SIMB)'!D103</f>
        <v>PK SWP</v>
      </c>
      <c r="E111" s="63"/>
      <c r="F111" s="49">
        <f>'[10]FORM 6 (Rp.)(SIMB)'!E103</f>
        <v>29280973000</v>
      </c>
      <c r="G111" s="50">
        <f t="shared" si="50"/>
        <v>20.053417707932716</v>
      </c>
      <c r="H111" s="51">
        <f>'[10]FORM 8 (%)'!G103</f>
        <v>1</v>
      </c>
      <c r="I111" s="51">
        <f t="shared" si="51"/>
        <v>0.20053417707932716</v>
      </c>
      <c r="J111" s="52">
        <f>(1/100)*'[10]FORM 6 (Rp.)(SIMB)'!F227*F111</f>
        <v>7499999.9999999991</v>
      </c>
      <c r="K111" s="52">
        <f>(1/100)*'[10]FORM 6 (Rp.) (DINAS)'!F227*F111</f>
        <v>234247784</v>
      </c>
      <c r="L111" s="53" t="str">
        <f>'[10]FORM 4'!D102</f>
        <v>18 lokasi</v>
      </c>
      <c r="M111" s="54">
        <f>[10]SWP!E34</f>
        <v>0</v>
      </c>
      <c r="N111" s="52">
        <f>[10]SWP!G34</f>
        <v>0</v>
      </c>
      <c r="O111" s="52">
        <f>[10]SWP!H34</f>
        <v>9620000</v>
      </c>
      <c r="P111" s="52">
        <f>[10]SWP!I34</f>
        <v>9620000</v>
      </c>
      <c r="Q111" s="55">
        <f t="shared" si="48"/>
        <v>3.2854099486379774E-2</v>
      </c>
      <c r="R111" s="56">
        <f t="shared" si="49"/>
        <v>0</v>
      </c>
      <c r="S111" s="57"/>
      <c r="T111" s="56">
        <f t="shared" si="52"/>
        <v>0</v>
      </c>
      <c r="U111" s="52">
        <f t="shared" si="53"/>
        <v>8784291.9000000004</v>
      </c>
      <c r="V111" s="56">
        <f>[10]SWP!N34</f>
        <v>0.03</v>
      </c>
      <c r="W111" s="58">
        <f t="shared" si="54"/>
        <v>0.03</v>
      </c>
      <c r="X111" s="56">
        <f t="shared" si="55"/>
        <v>6.0160253123798142E-3</v>
      </c>
      <c r="Y111" s="52">
        <f t="shared" si="56"/>
        <v>8784291.9000000004</v>
      </c>
      <c r="Z111" s="59">
        <f>[10]SWP!T34</f>
        <v>0</v>
      </c>
      <c r="AA111" s="59" t="s">
        <v>41</v>
      </c>
      <c r="AC111" s="61">
        <f>U111-'[12]RFK-1S'!N70</f>
        <v>-360095708.10000002</v>
      </c>
      <c r="AD111" s="62">
        <f>V111-'[12]RFK-1S'!O70</f>
        <v>-3.1500000000000004</v>
      </c>
      <c r="AF111" s="62">
        <f>H111-'[12]RFK-1S'!H70</f>
        <v>-2</v>
      </c>
      <c r="AG111" s="61">
        <f>J111-'[12]RFK-1S'!I70</f>
        <v>-340500000</v>
      </c>
    </row>
    <row r="112" spans="1:33" s="60" customFormat="1" ht="57" x14ac:dyDescent="0.2">
      <c r="A112" s="45">
        <f>'[10]FORM 6 (Rp.)(SIMB)'!B104</f>
        <v>83</v>
      </c>
      <c r="B112" s="45" t="str">
        <f>'[10]FORM 6 (Rp.)(SIMB)'!A104</f>
        <v>1.03.1.03.02.22.03.</v>
      </c>
      <c r="C112" s="46" t="str">
        <f>'[10]FORM 6 (Rp.)(SIMB)'!C104</f>
        <v>Kegiatan Pembinaan, Pemantauan &amp; Evaluasi Kinerja dan Kondisi Prasarana dan Sarana Pengendalian Banjir dan Pengamanan Pantai</v>
      </c>
      <c r="D112" s="47" t="str">
        <f>'[10]FORM 6 (Rp.)(SIMB)'!D104</f>
        <v>OP SWP</v>
      </c>
      <c r="E112" s="63"/>
      <c r="F112" s="49">
        <f>'[10]FORM 6 (Rp.)(SIMB)'!E104</f>
        <v>200000000</v>
      </c>
      <c r="G112" s="50">
        <f t="shared" si="50"/>
        <v>0.13697234520132046</v>
      </c>
      <c r="H112" s="51">
        <f>'[10]FORM 8 (%)'!G104</f>
        <v>2.25</v>
      </c>
      <c r="I112" s="51">
        <f t="shared" si="51"/>
        <v>3.0818777670297104E-3</v>
      </c>
      <c r="J112" s="52">
        <f>(1/100)*'[10]FORM 6 (Rp.)(SIMB)'!F228*F112</f>
        <v>4500000</v>
      </c>
      <c r="K112" s="52">
        <f>(1/100)*'[10]FORM 6 (Rp.) (DINAS)'!F228*F112</f>
        <v>4500000</v>
      </c>
      <c r="L112" s="53" t="str">
        <f>'[10]FORM 4'!D103</f>
        <v>3 Laporan</v>
      </c>
      <c r="M112" s="54" t="str">
        <f>[10]SWP!E20</f>
        <v>Koordinasi pembinaan 6 BPSDA</v>
      </c>
      <c r="N112" s="52">
        <f>[10]SWP!G20</f>
        <v>0</v>
      </c>
      <c r="O112" s="52">
        <f>[10]SWP!H20</f>
        <v>5500000</v>
      </c>
      <c r="P112" s="52">
        <f>[10]SWP!I20</f>
        <v>5500000</v>
      </c>
      <c r="Q112" s="89">
        <f t="shared" si="48"/>
        <v>2.75</v>
      </c>
      <c r="R112" s="56">
        <f t="shared" si="49"/>
        <v>0</v>
      </c>
      <c r="S112" s="57"/>
      <c r="T112" s="70">
        <f t="shared" si="52"/>
        <v>0</v>
      </c>
      <c r="U112" s="52">
        <f t="shared" si="53"/>
        <v>6500000</v>
      </c>
      <c r="V112" s="70">
        <f>[10]SWP!N20</f>
        <v>3.25</v>
      </c>
      <c r="W112" s="71">
        <f t="shared" si="54"/>
        <v>3.25</v>
      </c>
      <c r="X112" s="56">
        <f t="shared" si="55"/>
        <v>4.4516012190429152E-3</v>
      </c>
      <c r="Y112" s="52">
        <f t="shared" si="56"/>
        <v>6500000</v>
      </c>
      <c r="Z112" s="59">
        <f>[10]SWP!T20</f>
        <v>0</v>
      </c>
      <c r="AA112" s="59" t="s">
        <v>41</v>
      </c>
      <c r="AC112" s="61">
        <f>U112-'[12]RFK-1S'!N71</f>
        <v>-33900000</v>
      </c>
      <c r="AD112" s="62">
        <f>V112-'[12]RFK-1S'!O71</f>
        <v>-16.95</v>
      </c>
      <c r="AF112" s="62">
        <f>H112-'[12]RFK-1S'!H71</f>
        <v>-17.16</v>
      </c>
      <c r="AG112" s="61">
        <f>J112-'[12]RFK-1S'!I71</f>
        <v>-34320000</v>
      </c>
    </row>
    <row r="113" spans="1:33" s="60" customFormat="1" ht="33.75" x14ac:dyDescent="0.2">
      <c r="A113" s="45">
        <f>'[10]FORM 6 (Rp.)(SIMB)'!B105</f>
        <v>84</v>
      </c>
      <c r="B113" s="45" t="str">
        <f>'[10]FORM 6 (Rp.)(SIMB)'!A105</f>
        <v>1.03.1.03.02.22.04.</v>
      </c>
      <c r="C113" s="46" t="str">
        <f>'[10]FORM 6 (Rp.)(SIMB)'!C105</f>
        <v>Kegiatan Penanganan Prasarana Sumber Daya Air Akibat Banjir</v>
      </c>
      <c r="D113" s="47" t="str">
        <f>'[10]FORM 6 (Rp.)(SIMB)'!D105</f>
        <v>PBP-SWP</v>
      </c>
      <c r="E113" s="90"/>
      <c r="F113" s="49">
        <f>'[10]FORM 6 (Rp.)(SIMB)'!E105</f>
        <v>2250000000</v>
      </c>
      <c r="G113" s="50">
        <f t="shared" si="50"/>
        <v>1.540938883514855</v>
      </c>
      <c r="H113" s="51">
        <f>'[10]FORM 8 (%)'!G105</f>
        <v>0.53</v>
      </c>
      <c r="I113" s="51">
        <f t="shared" si="51"/>
        <v>8.1669760826287314E-3</v>
      </c>
      <c r="J113" s="52">
        <f>(1/100)*'[10]FORM 6 (Rp.)(SIMB)'!F229*F113</f>
        <v>12000000</v>
      </c>
      <c r="K113" s="52">
        <f>(1/100)*'[10]FORM 6 (Rp.) (DINAS)'!F229*F113</f>
        <v>12000000</v>
      </c>
      <c r="L113" s="53" t="str">
        <f>'[10]FORM 4'!D104</f>
        <v>6 Balai PSDA</v>
      </c>
      <c r="M113" s="54">
        <f>[10]SWP!E48</f>
        <v>0</v>
      </c>
      <c r="N113" s="52">
        <f>[10]SWP!G48</f>
        <v>0</v>
      </c>
      <c r="O113" s="52">
        <f>[10]SWP!H48</f>
        <v>7050000</v>
      </c>
      <c r="P113" s="52">
        <f>[10]SWP!I48</f>
        <v>7050000</v>
      </c>
      <c r="Q113" s="55">
        <f t="shared" si="48"/>
        <v>0.31333333333333335</v>
      </c>
      <c r="R113" s="56">
        <f t="shared" si="49"/>
        <v>0</v>
      </c>
      <c r="S113" s="57"/>
      <c r="T113" s="56">
        <f t="shared" si="52"/>
        <v>0</v>
      </c>
      <c r="U113" s="52">
        <f t="shared" si="53"/>
        <v>6975000</v>
      </c>
      <c r="V113" s="56">
        <f>[10]SWP!N48</f>
        <v>0.31</v>
      </c>
      <c r="W113" s="58">
        <f t="shared" si="54"/>
        <v>0.31</v>
      </c>
      <c r="X113" s="56">
        <f t="shared" si="55"/>
        <v>4.7769105388960507E-3</v>
      </c>
      <c r="Y113" s="52">
        <f t="shared" si="56"/>
        <v>6975000</v>
      </c>
      <c r="Z113" s="59" t="str">
        <f>[10]SWP!T48</f>
        <v>Harga satuan bahan belum ada (belum keluar)</v>
      </c>
      <c r="AA113" s="59" t="s">
        <v>41</v>
      </c>
      <c r="AC113" s="61">
        <f>U113-'[12]RFK-1S'!N72</f>
        <v>-204190550</v>
      </c>
      <c r="AD113" s="62">
        <f>V113-'[12]RFK-1S'!O72</f>
        <v>-9.49</v>
      </c>
      <c r="AF113" s="62">
        <f>H113-'[12]RFK-1S'!H72</f>
        <v>-4.55</v>
      </c>
      <c r="AG113" s="61">
        <f>J113-'[12]RFK-1S'!I72</f>
        <v>-97507071</v>
      </c>
    </row>
    <row r="114" spans="1:33" s="60" customFormat="1" ht="28.5" x14ac:dyDescent="0.2">
      <c r="A114" s="45">
        <f>'[10]FORM 6 (Rp.)(SIMB)'!B106</f>
        <v>85</v>
      </c>
      <c r="B114" s="45" t="str">
        <f>'[10]FORM 6 (Rp.)(SIMB)'!A106</f>
        <v>1.03.1.03.02.22.05.</v>
      </c>
      <c r="C114" s="46" t="str">
        <f>'[10]FORM 6 (Rp.)(SIMB)'!C106</f>
        <v>Kegiatan Fasilitasi Koordinasi dan Informasi Posko Banjir</v>
      </c>
      <c r="D114" s="47" t="str">
        <f>'[10]FORM 6 (Rp.)(SIMB)'!D106</f>
        <v>PBP-SWP</v>
      </c>
      <c r="E114" s="63"/>
      <c r="F114" s="49">
        <f>'[10]FORM 6 (Rp.)(SIMB)'!E106</f>
        <v>350000000</v>
      </c>
      <c r="G114" s="50">
        <f t="shared" si="50"/>
        <v>0.23970160410231078</v>
      </c>
      <c r="H114" s="51">
        <f>'[10]FORM 8 (%)'!G106</f>
        <v>10.87</v>
      </c>
      <c r="I114" s="51">
        <f t="shared" si="51"/>
        <v>2.6055564365921179E-2</v>
      </c>
      <c r="J114" s="52">
        <f>(1/100)*'[10]FORM 6 (Rp.)(SIMB)'!F230*F114</f>
        <v>38050000</v>
      </c>
      <c r="K114" s="52">
        <f>(1/100)*'[10]FORM 6 (Rp.) (DINAS)'!F230*F114</f>
        <v>38050000</v>
      </c>
      <c r="L114" s="53" t="str">
        <f>'[10]FORM 4'!D105</f>
        <v>1 piket &amp; 6 Balai PSDA, 3.000 lbr karung plastik</v>
      </c>
      <c r="M114" s="54">
        <f>[10]SWP!E52</f>
        <v>0</v>
      </c>
      <c r="N114" s="52">
        <f>[10]SWP!G52</f>
        <v>0</v>
      </c>
      <c r="O114" s="52">
        <f>[10]SWP!H52</f>
        <v>35810000</v>
      </c>
      <c r="P114" s="52">
        <f>[10]SWP!I52</f>
        <v>35810000</v>
      </c>
      <c r="Q114" s="55">
        <f t="shared" si="48"/>
        <v>10.231428571428571</v>
      </c>
      <c r="R114" s="56">
        <f t="shared" si="49"/>
        <v>0</v>
      </c>
      <c r="S114" s="57"/>
      <c r="T114" s="56">
        <f t="shared" si="52"/>
        <v>0</v>
      </c>
      <c r="U114" s="52">
        <f t="shared" si="53"/>
        <v>35805000</v>
      </c>
      <c r="V114" s="56">
        <f>[10]SWP!N52</f>
        <v>10.23</v>
      </c>
      <c r="W114" s="58">
        <f t="shared" si="54"/>
        <v>10.23</v>
      </c>
      <c r="X114" s="56">
        <f t="shared" si="55"/>
        <v>2.4521474099666395E-2</v>
      </c>
      <c r="Y114" s="52">
        <f t="shared" si="56"/>
        <v>35805000</v>
      </c>
      <c r="Z114" s="59" t="str">
        <f>[10]SWP!T52</f>
        <v>BBM belum dibelanjakan</v>
      </c>
      <c r="AA114" s="59" t="s">
        <v>41</v>
      </c>
      <c r="AC114" s="61">
        <f>U114-'[12]RFK-1S'!N73</f>
        <v>-92995000</v>
      </c>
      <c r="AD114" s="62">
        <f>V114-'[12]RFK-1S'!O73</f>
        <v>-26.569999999999997</v>
      </c>
      <c r="AF114" s="62">
        <f>H114-'[12]RFK-1S'!H73</f>
        <v>-24.53</v>
      </c>
      <c r="AG114" s="61">
        <f>J114-'[12]RFK-1S'!I73</f>
        <v>-85850000</v>
      </c>
    </row>
    <row r="115" spans="1:33" s="60" customFormat="1" ht="57" x14ac:dyDescent="0.2">
      <c r="A115" s="45">
        <f>'[10]FORM 6 (Rp.)(SIMB)'!B107</f>
        <v>86</v>
      </c>
      <c r="B115" s="45" t="str">
        <f>'[10]FORM 6 (Rp.)(SIMB)'!A107</f>
        <v>1.03.1.03.02.22.06.</v>
      </c>
      <c r="C115" s="46" t="str">
        <f>'[10]FORM 6 (Rp.)(SIMB)'!C107</f>
        <v>Kegiatan Pemeliharaan Prasarana dan Sarana Pengendalian Banjir dan Pengamanan Pantai Balai PSDA Pemali Comal</v>
      </c>
      <c r="D115" s="47" t="str">
        <f>'[10]FORM 6 (Rp.)(SIMB)'!D107</f>
        <v>OP-PC</v>
      </c>
      <c r="E115" s="63"/>
      <c r="F115" s="49">
        <f>'[10]FORM 6 (Rp.)(SIMB)'!E107</f>
        <v>600000000</v>
      </c>
      <c r="G115" s="50">
        <f t="shared" si="50"/>
        <v>0.41091703560396131</v>
      </c>
      <c r="H115" s="51">
        <f>'[10]FORM 8 (%)'!G107</f>
        <v>5.61</v>
      </c>
      <c r="I115" s="51">
        <f t="shared" si="51"/>
        <v>2.305244569738223E-2</v>
      </c>
      <c r="J115" s="52">
        <f>(1/100)*'[10]FORM 6 (Rp.)(SIMB)'!F231*F115</f>
        <v>0</v>
      </c>
      <c r="K115" s="52">
        <f>(1/100)*'[10]FORM 6 (Rp.) (DINAS)'!F231*F115</f>
        <v>30531000</v>
      </c>
      <c r="L115" s="53" t="str">
        <f>'[10]FORM 4'!D106</f>
        <v>5 lokasi</v>
      </c>
      <c r="M115" s="54" t="str">
        <f>[10]PC!E27</f>
        <v>1 Kegiatan pengukuran dan lapangan</v>
      </c>
      <c r="N115" s="52">
        <f>[10]PC!G27</f>
        <v>0</v>
      </c>
      <c r="O115" s="52">
        <f>[10]PC!H27</f>
        <v>9796800</v>
      </c>
      <c r="P115" s="52">
        <f>[10]PC!I27</f>
        <v>9796800</v>
      </c>
      <c r="Q115" s="55">
        <f t="shared" si="48"/>
        <v>1.6327999999999998</v>
      </c>
      <c r="R115" s="56">
        <f t="shared" si="49"/>
        <v>0</v>
      </c>
      <c r="S115" s="57"/>
      <c r="T115" s="56">
        <f t="shared" si="52"/>
        <v>0</v>
      </c>
      <c r="U115" s="52">
        <f t="shared" si="53"/>
        <v>34200000</v>
      </c>
      <c r="V115" s="56">
        <f>[10]PC!N27</f>
        <v>5.7</v>
      </c>
      <c r="W115" s="58">
        <f t="shared" si="54"/>
        <v>5.7</v>
      </c>
      <c r="X115" s="56">
        <f t="shared" si="55"/>
        <v>2.3422271029425797E-2</v>
      </c>
      <c r="Y115" s="52">
        <f t="shared" si="56"/>
        <v>34200000</v>
      </c>
      <c r="Z115" s="59">
        <f>[10]PC!T27</f>
        <v>0</v>
      </c>
      <c r="AA115" s="59" t="s">
        <v>41</v>
      </c>
      <c r="AC115" s="61">
        <f>U115-'[12]RFK-1S'!N74</f>
        <v>-28410000</v>
      </c>
      <c r="AD115" s="62">
        <f>V115-'[12]RFK-1S'!O74</f>
        <v>-15.170000000000002</v>
      </c>
      <c r="AF115" s="62">
        <f>H115-'[12]RFK-1S'!H74</f>
        <v>-15.240000000000002</v>
      </c>
      <c r="AG115" s="61">
        <f>J115-'[12]RFK-1S'!I74</f>
        <v>-62550000</v>
      </c>
    </row>
    <row r="116" spans="1:33" s="60" customFormat="1" ht="28.5" x14ac:dyDescent="0.2">
      <c r="A116" s="45">
        <f>'[10]FORM 6 (Rp.)(SIMB)'!B108</f>
        <v>87</v>
      </c>
      <c r="B116" s="45" t="str">
        <f>'[10]FORM 6 (Rp.)(SIMB)'!A108</f>
        <v>1.03.1.03.02.22.07.</v>
      </c>
      <c r="C116" s="46" t="str">
        <f>'[10]FORM 6 (Rp.)(SIMB)'!C108</f>
        <v>Kegiatan Pengelolaan Banjir dan Kekeringan Balai PSDA Pemali Comal</v>
      </c>
      <c r="D116" s="47" t="str">
        <f>'[10]FORM 6 (Rp.)(SIMB)'!D108</f>
        <v>DG-PC</v>
      </c>
      <c r="E116" s="63"/>
      <c r="F116" s="49">
        <f>'[10]FORM 6 (Rp.)(SIMB)'!E108</f>
        <v>350000000</v>
      </c>
      <c r="G116" s="50">
        <f t="shared" si="50"/>
        <v>0.23970160410231078</v>
      </c>
      <c r="H116" s="51">
        <f>'[10]FORM 8 (%)'!G108</f>
        <v>9.3800000000000008</v>
      </c>
      <c r="I116" s="51">
        <f t="shared" si="51"/>
        <v>2.2484010464796755E-2</v>
      </c>
      <c r="J116" s="52">
        <f>(1/100)*'[10]FORM 6 (Rp.)(SIMB)'!F232*F116</f>
        <v>32820000</v>
      </c>
      <c r="K116" s="52">
        <f>(1/100)*'[10]FORM 6 (Rp.) (DINAS)'!F232*F116</f>
        <v>32820000</v>
      </c>
      <c r="L116" s="53" t="str">
        <f>'[10]FORM 4'!D107</f>
        <v>1 piket &amp; 1 wil balai</v>
      </c>
      <c r="M116" s="54" t="str">
        <f>[10]PC!E41</f>
        <v>1 kali keg. Piket banjir</v>
      </c>
      <c r="N116" s="52">
        <f>[10]PC!G41</f>
        <v>0</v>
      </c>
      <c r="O116" s="52">
        <f>[10]PC!H41</f>
        <v>32820000</v>
      </c>
      <c r="P116" s="52">
        <f>[10]PC!I41</f>
        <v>32820000</v>
      </c>
      <c r="Q116" s="55">
        <f t="shared" si="48"/>
        <v>9.3771428571428572</v>
      </c>
      <c r="R116" s="56">
        <f t="shared" si="49"/>
        <v>0</v>
      </c>
      <c r="S116" s="57"/>
      <c r="T116" s="56">
        <f t="shared" si="52"/>
        <v>0</v>
      </c>
      <c r="U116" s="52">
        <f t="shared" si="53"/>
        <v>32830000.000000004</v>
      </c>
      <c r="V116" s="56">
        <f>[10]PC!N41</f>
        <v>9.3800000000000008</v>
      </c>
      <c r="W116" s="58">
        <f t="shared" si="54"/>
        <v>9.3800000000000008</v>
      </c>
      <c r="X116" s="56">
        <f t="shared" si="55"/>
        <v>2.2484010464796755E-2</v>
      </c>
      <c r="Y116" s="52">
        <f t="shared" si="56"/>
        <v>32830000.000000004</v>
      </c>
      <c r="Z116" s="59">
        <f>[10]PC!T41</f>
        <v>0</v>
      </c>
      <c r="AA116" s="59" t="s">
        <v>41</v>
      </c>
      <c r="AC116" s="61">
        <f>U116-'[12]RFK-1S'!N75</f>
        <v>-54705000</v>
      </c>
      <c r="AD116" s="62">
        <f>V116-'[12]RFK-1S'!O75</f>
        <v>-15.63</v>
      </c>
      <c r="AF116" s="62">
        <f>H116-'[12]RFK-1S'!H75</f>
        <v>-13.08</v>
      </c>
      <c r="AG116" s="61">
        <f>J116-'[12]RFK-1S'!I75</f>
        <v>-45790000</v>
      </c>
    </row>
    <row r="117" spans="1:33" s="60" customFormat="1" ht="57" x14ac:dyDescent="0.2">
      <c r="A117" s="45">
        <f>'[10]FORM 6 (Rp.)(SIMB)'!B109</f>
        <v>88</v>
      </c>
      <c r="B117" s="45" t="str">
        <f>'[10]FORM 6 (Rp.)(SIMB)'!A109</f>
        <v>1.03.1.03.02.22.08.</v>
      </c>
      <c r="C117" s="46" t="str">
        <f>'[10]FORM 6 (Rp.)(SIMB)'!C109</f>
        <v>Kegiatan Pemeliharaan Prasarana dan Sarana Pengendalian Banjir dan Pengamanan Pantai Balai PSDA Jragung Tuntang</v>
      </c>
      <c r="D117" s="47" t="str">
        <f>'[10]FORM 6 (Rp.)(SIMB)'!D109</f>
        <v>OP-JT</v>
      </c>
      <c r="E117" s="63"/>
      <c r="F117" s="49">
        <f>'[10]FORM 6 (Rp.)(SIMB)'!E109</f>
        <v>600000000</v>
      </c>
      <c r="G117" s="50">
        <f t="shared" si="50"/>
        <v>0.41091703560396131</v>
      </c>
      <c r="H117" s="51">
        <f>'[10]FORM 8 (%)'!G109</f>
        <v>1.59</v>
      </c>
      <c r="I117" s="51">
        <f t="shared" si="51"/>
        <v>6.5335808661029851E-3</v>
      </c>
      <c r="J117" s="52">
        <f>(1/100)*'[10]FORM 6 (Rp.)(SIMB)'!F233*F117</f>
        <v>9511000</v>
      </c>
      <c r="K117" s="52">
        <f>(1/100)*'[10]FORM 6 (Rp.) (DINAS)'!F233*F117</f>
        <v>9511000</v>
      </c>
      <c r="L117" s="53" t="str">
        <f>'[10]FORM 4'!D108</f>
        <v>8 lokasi</v>
      </c>
      <c r="M117" s="54">
        <f>[10]JT!E27</f>
        <v>0</v>
      </c>
      <c r="N117" s="52">
        <f>[10]JT!G27</f>
        <v>0</v>
      </c>
      <c r="O117" s="52">
        <f>[10]JT!H27</f>
        <v>9406800</v>
      </c>
      <c r="P117" s="52">
        <f>[10]JT!I27</f>
        <v>9406800</v>
      </c>
      <c r="Q117" s="55">
        <f t="shared" si="48"/>
        <v>1.5678000000000001</v>
      </c>
      <c r="R117" s="56">
        <f t="shared" si="49"/>
        <v>0</v>
      </c>
      <c r="S117" s="57"/>
      <c r="T117" s="56">
        <f t="shared" si="52"/>
        <v>0</v>
      </c>
      <c r="U117" s="52">
        <f t="shared" si="53"/>
        <v>9600000</v>
      </c>
      <c r="V117" s="56">
        <f>[10]JT!N27</f>
        <v>1.6</v>
      </c>
      <c r="W117" s="58">
        <f t="shared" si="54"/>
        <v>1.6</v>
      </c>
      <c r="X117" s="56">
        <f t="shared" si="55"/>
        <v>6.5746725696633809E-3</v>
      </c>
      <c r="Y117" s="52">
        <f t="shared" si="56"/>
        <v>9600000</v>
      </c>
      <c r="Z117" s="59">
        <f>[10]JT!T27</f>
        <v>0</v>
      </c>
      <c r="AA117" s="59" t="s">
        <v>41</v>
      </c>
      <c r="AC117" s="61">
        <f>U117-'[12]RFK-1S'!N76</f>
        <v>-39420000</v>
      </c>
      <c r="AD117" s="62">
        <f>V117-'[12]RFK-1S'!O76</f>
        <v>-6.57</v>
      </c>
      <c r="AF117" s="62">
        <f>H117-'[12]RFK-1S'!H76</f>
        <v>-6.58</v>
      </c>
      <c r="AG117" s="61">
        <f>J117-'[12]RFK-1S'!I76</f>
        <v>-39509000</v>
      </c>
    </row>
    <row r="118" spans="1:33" s="60" customFormat="1" ht="42.75" x14ac:dyDescent="0.2">
      <c r="A118" s="45">
        <f>'[10]FORM 6 (Rp.)(SIMB)'!B110</f>
        <v>89</v>
      </c>
      <c r="B118" s="45" t="str">
        <f>'[10]FORM 6 (Rp.)(SIMB)'!A110</f>
        <v>1.03.1.03.02.22.09.</v>
      </c>
      <c r="C118" s="46" t="str">
        <f>'[10]FORM 6 (Rp.)(SIMB)'!C110</f>
        <v>Kegiatan Pengelolaan Banjir dan Kekeringan Balai PSDA Jragung Tuntang</v>
      </c>
      <c r="D118" s="47" t="str">
        <f>'[10]FORM 6 (Rp.)(SIMB)'!D110</f>
        <v>DG-JT</v>
      </c>
      <c r="E118" s="63"/>
      <c r="F118" s="49">
        <f>'[10]FORM 6 (Rp.)(SIMB)'!E110</f>
        <v>400000000</v>
      </c>
      <c r="G118" s="50">
        <f t="shared" si="50"/>
        <v>0.27394469040264091</v>
      </c>
      <c r="H118" s="51">
        <f>'[10]FORM 8 (%)'!G110</f>
        <v>6.82</v>
      </c>
      <c r="I118" s="51">
        <f t="shared" si="51"/>
        <v>1.8683027885460109E-2</v>
      </c>
      <c r="J118" s="52">
        <f>(1/100)*'[10]FORM 6 (Rp.)(SIMB)'!F234*F118</f>
        <v>39480000</v>
      </c>
      <c r="K118" s="52">
        <f>(1/100)*'[10]FORM 6 (Rp.) (DINAS)'!F234*F118</f>
        <v>27282000</v>
      </c>
      <c r="L118" s="53" t="str">
        <f>'[10]FORM 4'!D109</f>
        <v>1 piket &amp; 1 wil Balai</v>
      </c>
      <c r="M118" s="54" t="str">
        <f>[10]JT!E41</f>
        <v>1 bln piket banjir</v>
      </c>
      <c r="N118" s="52">
        <f>[10]JT!G41</f>
        <v>0</v>
      </c>
      <c r="O118" s="52">
        <f>[10]JT!H41</f>
        <v>26780000</v>
      </c>
      <c r="P118" s="52">
        <f>[10]JT!I41</f>
        <v>26780000</v>
      </c>
      <c r="Q118" s="55">
        <f t="shared" si="48"/>
        <v>6.6949999999999994</v>
      </c>
      <c r="R118" s="56">
        <f t="shared" si="49"/>
        <v>0</v>
      </c>
      <c r="S118" s="57"/>
      <c r="T118" s="56">
        <f t="shared" si="52"/>
        <v>0</v>
      </c>
      <c r="U118" s="52">
        <f t="shared" si="53"/>
        <v>27320000</v>
      </c>
      <c r="V118" s="56">
        <f>[10]JT!N41</f>
        <v>6.83</v>
      </c>
      <c r="W118" s="58">
        <f t="shared" si="54"/>
        <v>6.83</v>
      </c>
      <c r="X118" s="56">
        <f t="shared" si="55"/>
        <v>1.8710422354500374E-2</v>
      </c>
      <c r="Y118" s="52">
        <f t="shared" si="56"/>
        <v>27320000</v>
      </c>
      <c r="Z118" s="59">
        <f>[10]JT!T41</f>
        <v>0</v>
      </c>
      <c r="AA118" s="59" t="s">
        <v>41</v>
      </c>
      <c r="AC118" s="61">
        <f>U118-'[12]RFK-1S'!N77</f>
        <v>-104640675</v>
      </c>
      <c r="AD118" s="62">
        <f>V118-'[12]RFK-1S'!O77</f>
        <v>-26.160000000000004</v>
      </c>
      <c r="AF118" s="62">
        <f>H118-'[12]RFK-1S'!H77</f>
        <v>-25.39</v>
      </c>
      <c r="AG118" s="61">
        <f>J118-'[12]RFK-1S'!I77</f>
        <v>-89360000</v>
      </c>
    </row>
    <row r="119" spans="1:33" s="60" customFormat="1" ht="42.75" x14ac:dyDescent="0.2">
      <c r="A119" s="45">
        <f>'[10]FORM 6 (Rp.)(SIMB)'!B111</f>
        <v>90</v>
      </c>
      <c r="B119" s="45" t="str">
        <f>'[10]FORM 6 (Rp.)(SIMB)'!A111</f>
        <v>1.03.1.03.02.22.10.</v>
      </c>
      <c r="C119" s="46" t="str">
        <f>'[10]FORM 6 (Rp.)(SIMB)'!C111</f>
        <v>Kegiatan Pemeliharaan Prasarana dan Sarana Pengendalian Banjir dan Pengamanan Pantai Balai PSDA Seluna</v>
      </c>
      <c r="D119" s="47" t="str">
        <f>'[10]FORM 6 (Rp.)(SIMB)'!D111</f>
        <v>OP-SLN</v>
      </c>
      <c r="E119" s="63"/>
      <c r="F119" s="49">
        <f>'[10]FORM 6 (Rp.)(SIMB)'!E111</f>
        <v>340000000</v>
      </c>
      <c r="G119" s="50">
        <f t="shared" si="50"/>
        <v>0.23285298684224473</v>
      </c>
      <c r="H119" s="51">
        <f>'[10]FORM 8 (%)'!G111</f>
        <v>5.48</v>
      </c>
      <c r="I119" s="51">
        <f t="shared" si="51"/>
        <v>1.2760343678955012E-2</v>
      </c>
      <c r="J119" s="52">
        <f>(1/100)*'[10]FORM 6 (Rp.)(SIMB)'!F235*F119</f>
        <v>18633000</v>
      </c>
      <c r="K119" s="52">
        <f>(1/100)*'[10]FORM 6 (Rp.) (DINAS)'!F235*F119</f>
        <v>18633000</v>
      </c>
      <c r="L119" s="53" t="str">
        <f>'[10]FORM 4'!D110</f>
        <v>5 Sungai</v>
      </c>
      <c r="M119" s="54" t="str">
        <f>[10]SLN!E27</f>
        <v>Survey pekerjaan Sw 2 Lokasi</v>
      </c>
      <c r="N119" s="52">
        <f>[10]SLN!G27</f>
        <v>0</v>
      </c>
      <c r="O119" s="52">
        <f>[10]SLN!H27</f>
        <v>8168000</v>
      </c>
      <c r="P119" s="52">
        <f>[10]SLN!I27</f>
        <v>8168000</v>
      </c>
      <c r="Q119" s="55">
        <f t="shared" si="48"/>
        <v>2.4023529411764706</v>
      </c>
      <c r="R119" s="56">
        <f t="shared" si="49"/>
        <v>0</v>
      </c>
      <c r="S119" s="57"/>
      <c r="T119" s="56">
        <f t="shared" si="52"/>
        <v>0</v>
      </c>
      <c r="U119" s="52">
        <f t="shared" si="53"/>
        <v>18700000</v>
      </c>
      <c r="V119" s="56">
        <f>[10]SLN!N27</f>
        <v>5.5</v>
      </c>
      <c r="W119" s="58">
        <f t="shared" si="54"/>
        <v>5.5</v>
      </c>
      <c r="X119" s="56">
        <f t="shared" si="55"/>
        <v>1.280691427632346E-2</v>
      </c>
      <c r="Y119" s="52">
        <f t="shared" si="56"/>
        <v>18700000</v>
      </c>
      <c r="Z119" s="59">
        <f>[10]SLN!T27</f>
        <v>0</v>
      </c>
      <c r="AA119" s="59" t="s">
        <v>41</v>
      </c>
      <c r="AC119" s="61">
        <f>U119-'[12]RFK-1S'!N78</f>
        <v>-25500000</v>
      </c>
      <c r="AD119" s="62">
        <f>V119-'[12]RFK-1S'!O78</f>
        <v>-7.5</v>
      </c>
      <c r="AF119" s="62">
        <f>H119-'[12]RFK-1S'!H78</f>
        <v>-5.1199999999999992</v>
      </c>
      <c r="AG119" s="61">
        <f>J119-'[12]RFK-1S'!I78</f>
        <v>-17407000</v>
      </c>
    </row>
    <row r="120" spans="1:33" s="60" customFormat="1" ht="45" x14ac:dyDescent="0.2">
      <c r="A120" s="45">
        <f>'[10]FORM 6 (Rp.)(SIMB)'!B112</f>
        <v>91</v>
      </c>
      <c r="B120" s="45" t="str">
        <f>'[10]FORM 6 (Rp.)(SIMB)'!A112</f>
        <v>1.03.1.03.02.22.11.</v>
      </c>
      <c r="C120" s="46" t="str">
        <f>'[10]FORM 6 (Rp.)(SIMB)'!C112</f>
        <v>Kegiatan Pengelolaan Banjir dan Kekeringan Balai PSDA Seluna</v>
      </c>
      <c r="D120" s="47" t="str">
        <f>'[10]FORM 6 (Rp.)(SIMB)'!D112</f>
        <v>DG-SLN</v>
      </c>
      <c r="E120" s="63"/>
      <c r="F120" s="49">
        <f>'[10]FORM 6 (Rp.)(SIMB)'!E112</f>
        <v>375000000</v>
      </c>
      <c r="G120" s="50">
        <f t="shared" si="50"/>
        <v>0.25682314725247585</v>
      </c>
      <c r="H120" s="51">
        <f>'[10]FORM 8 (%)'!G112</f>
        <v>7.45</v>
      </c>
      <c r="I120" s="51">
        <f t="shared" si="51"/>
        <v>1.9133324470309451E-2</v>
      </c>
      <c r="J120" s="52">
        <f>(1/100)*'[10]FORM 6 (Rp.)(SIMB)'!F236*F120</f>
        <v>26250000.000000004</v>
      </c>
      <c r="K120" s="52">
        <f>(1/100)*'[10]FORM 6 (Rp.) (DINAS)'!F236*F120</f>
        <v>27940000</v>
      </c>
      <c r="L120" s="53" t="str">
        <f>'[10]FORM 4'!D111</f>
        <v>1 Piket &amp; 1 wil balai</v>
      </c>
      <c r="M120" s="54" t="str">
        <f>[10]SLN!E41</f>
        <v>Piket Banjir 1 bulan
Pengadaan bahan bangunan (tanah urug)</v>
      </c>
      <c r="N120" s="52">
        <f>[10]SLN!G41</f>
        <v>0</v>
      </c>
      <c r="O120" s="52">
        <f>[10]SLN!H41</f>
        <v>32272300</v>
      </c>
      <c r="P120" s="52">
        <f>[10]SLN!I41</f>
        <v>32272300</v>
      </c>
      <c r="Q120" s="55">
        <f t="shared" si="48"/>
        <v>8.6059466666666662</v>
      </c>
      <c r="R120" s="56">
        <f t="shared" si="49"/>
        <v>0</v>
      </c>
      <c r="S120" s="57"/>
      <c r="T120" s="56">
        <f t="shared" si="52"/>
        <v>0</v>
      </c>
      <c r="U120" s="52">
        <f t="shared" si="53"/>
        <v>35437499.999999993</v>
      </c>
      <c r="V120" s="56">
        <f>[10]SLN!N41</f>
        <v>9.4499999999999993</v>
      </c>
      <c r="W120" s="58">
        <f t="shared" si="54"/>
        <v>9.4499999999999993</v>
      </c>
      <c r="X120" s="56">
        <f t="shared" si="55"/>
        <v>2.4269787415358967E-2</v>
      </c>
      <c r="Y120" s="52">
        <f t="shared" si="56"/>
        <v>35437499.999999993</v>
      </c>
      <c r="Z120" s="59">
        <f>[10]SLN!T41</f>
        <v>0</v>
      </c>
      <c r="AA120" s="59" t="s">
        <v>41</v>
      </c>
      <c r="AC120" s="61">
        <f>U120-'[12]RFK-1S'!N79</f>
        <v>-129727745</v>
      </c>
      <c r="AD120" s="62">
        <f>V120-'[12]RFK-1S'!O79</f>
        <v>-34.590000000000003</v>
      </c>
      <c r="AF120" s="62">
        <f>H120-'[12]RFK-1S'!H79</f>
        <v>-25.360000000000003</v>
      </c>
      <c r="AG120" s="61">
        <f>J120-'[12]RFK-1S'!I79</f>
        <v>-96787500</v>
      </c>
    </row>
    <row r="121" spans="1:33" s="60" customFormat="1" ht="57" x14ac:dyDescent="0.2">
      <c r="A121" s="45">
        <f>'[10]FORM 6 (Rp.)(SIMB)'!B113</f>
        <v>92</v>
      </c>
      <c r="B121" s="45" t="str">
        <f>'[10]FORM 6 (Rp.)(SIMB)'!A113</f>
        <v>1.03.1.03.02.22.12.</v>
      </c>
      <c r="C121" s="46" t="str">
        <f>'[10]FORM 6 (Rp.)(SIMB)'!C113</f>
        <v>Kegiatan Pemeliharaan Prasarana dan Sarana Pengendalian Banjir dan Pengamanan Pantai Balai PSDA Bengawan Solo</v>
      </c>
      <c r="D121" s="47" t="str">
        <f>'[10]FORM 6 (Rp.)(SIMB)'!D113</f>
        <v>OP-BS</v>
      </c>
      <c r="E121" s="63"/>
      <c r="F121" s="49">
        <f>'[10]FORM 6 (Rp.)(SIMB)'!E113</f>
        <v>400000000</v>
      </c>
      <c r="G121" s="50">
        <f t="shared" si="50"/>
        <v>0.27394469040264091</v>
      </c>
      <c r="H121" s="51">
        <f>'[10]FORM 8 (%)'!G113</f>
        <v>1.34</v>
      </c>
      <c r="I121" s="51">
        <f t="shared" si="51"/>
        <v>3.6708588513953882E-3</v>
      </c>
      <c r="J121" s="52">
        <f>(1/100)*'[10]FORM 6 (Rp.)(SIMB)'!F237*F121</f>
        <v>3000000</v>
      </c>
      <c r="K121" s="52">
        <f>(1/100)*'[10]FORM 6 (Rp.) (DINAS)'!F237*F121</f>
        <v>3000000</v>
      </c>
      <c r="L121" s="53" t="str">
        <f>'[10]FORM 4'!D112</f>
        <v>7 Sungai</v>
      </c>
      <c r="M121" s="54" t="str">
        <f>[10]BS!E27</f>
        <v>Survey lokasi untuk pekerjaan swakelola 1 lokasi</v>
      </c>
      <c r="N121" s="52">
        <f>[10]BS!G27</f>
        <v>0</v>
      </c>
      <c r="O121" s="52">
        <f>[10]BS!H27</f>
        <v>2856500</v>
      </c>
      <c r="P121" s="52">
        <f>[10]BS!I27</f>
        <v>2856500</v>
      </c>
      <c r="Q121" s="55">
        <f t="shared" si="48"/>
        <v>0.71412500000000001</v>
      </c>
      <c r="R121" s="56">
        <f t="shared" si="49"/>
        <v>0</v>
      </c>
      <c r="S121" s="57"/>
      <c r="T121" s="56">
        <f t="shared" si="52"/>
        <v>0</v>
      </c>
      <c r="U121" s="52">
        <f t="shared" si="53"/>
        <v>6000000</v>
      </c>
      <c r="V121" s="56">
        <f>[10]BS!N27</f>
        <v>1.5</v>
      </c>
      <c r="W121" s="58">
        <f t="shared" si="54"/>
        <v>1.5</v>
      </c>
      <c r="X121" s="56">
        <f t="shared" si="55"/>
        <v>4.1091703560396133E-3</v>
      </c>
      <c r="Y121" s="52">
        <f t="shared" si="56"/>
        <v>6000000</v>
      </c>
      <c r="Z121" s="59">
        <f>[10]BS!T27</f>
        <v>0</v>
      </c>
      <c r="AA121" s="59" t="s">
        <v>41</v>
      </c>
      <c r="AC121" s="61">
        <f>U121-'[12]RFK-1S'!N80</f>
        <v>-77640000</v>
      </c>
      <c r="AD121" s="62">
        <f>V121-'[12]RFK-1S'!O80</f>
        <v>-19.41</v>
      </c>
      <c r="AF121" s="62">
        <f>H121-'[12]RFK-1S'!H80</f>
        <v>-11.6</v>
      </c>
      <c r="AG121" s="61">
        <f>J121-'[12]RFK-1S'!I80</f>
        <v>-48760000</v>
      </c>
    </row>
    <row r="122" spans="1:33" s="60" customFormat="1" ht="33.75" x14ac:dyDescent="0.2">
      <c r="A122" s="45">
        <f>'[10]FORM 6 (Rp.)(SIMB)'!B114</f>
        <v>93</v>
      </c>
      <c r="B122" s="45" t="str">
        <f>'[10]FORM 6 (Rp.)(SIMB)'!A114</f>
        <v>1.03.1.03.02.22.13.</v>
      </c>
      <c r="C122" s="46" t="str">
        <f>'[10]FORM 6 (Rp.)(SIMB)'!C114</f>
        <v>Kegiatan Pengelolaan Banjir dan Kekeringan Balai PSDA Bengawan Solo</v>
      </c>
      <c r="D122" s="47" t="str">
        <f>'[10]FORM 6 (Rp.)(SIMB)'!D114</f>
        <v>DG-BS</v>
      </c>
      <c r="E122" s="63"/>
      <c r="F122" s="49">
        <f>'[10]FORM 6 (Rp.)(SIMB)'!E114</f>
        <v>200000000</v>
      </c>
      <c r="G122" s="50">
        <f t="shared" si="50"/>
        <v>0.13697234520132046</v>
      </c>
      <c r="H122" s="51">
        <f>'[10]FORM 8 (%)'!G114</f>
        <v>9.9</v>
      </c>
      <c r="I122" s="51">
        <f t="shared" si="51"/>
        <v>1.3560262174930726E-2</v>
      </c>
      <c r="J122" s="52">
        <f>(1/100)*'[10]FORM 6 (Rp.)(SIMB)'!F238*F122</f>
        <v>19800000</v>
      </c>
      <c r="K122" s="52">
        <f>(1/100)*'[10]FORM 6 (Rp.) (DINAS)'!F238*F122</f>
        <v>19800000</v>
      </c>
      <c r="L122" s="53" t="str">
        <f>'[10]FORM 4'!D113</f>
        <v>1 Piket &amp; 1 wil balai</v>
      </c>
      <c r="M122" s="54" t="str">
        <f>[10]BS!E41</f>
        <v>Pelaksanaan piket banjir bulan Januari 2013</v>
      </c>
      <c r="N122" s="52">
        <f>[10]BS!G41</f>
        <v>0</v>
      </c>
      <c r="O122" s="52">
        <f>[10]BS!H41</f>
        <v>19611500</v>
      </c>
      <c r="P122" s="52">
        <f>[10]BS!I41</f>
        <v>19611500</v>
      </c>
      <c r="Q122" s="55">
        <f t="shared" si="48"/>
        <v>9.8057499999999997</v>
      </c>
      <c r="R122" s="56">
        <f t="shared" si="49"/>
        <v>0</v>
      </c>
      <c r="S122" s="57"/>
      <c r="T122" s="56">
        <f t="shared" si="52"/>
        <v>0</v>
      </c>
      <c r="U122" s="52">
        <f t="shared" si="53"/>
        <v>20000000</v>
      </c>
      <c r="V122" s="56">
        <f>[10]BS!N41</f>
        <v>10</v>
      </c>
      <c r="W122" s="58">
        <f t="shared" si="54"/>
        <v>10</v>
      </c>
      <c r="X122" s="56">
        <f t="shared" si="55"/>
        <v>1.3697234520132046E-2</v>
      </c>
      <c r="Y122" s="52">
        <f t="shared" si="56"/>
        <v>20000000</v>
      </c>
      <c r="Z122" s="59">
        <f>[10]BS!T41</f>
        <v>0</v>
      </c>
      <c r="AA122" s="59" t="s">
        <v>41</v>
      </c>
      <c r="AC122" s="61">
        <f>U122-'[12]RFK-1S'!N81</f>
        <v>-46800000</v>
      </c>
      <c r="AD122" s="62">
        <f>V122-'[12]RFK-1S'!O81</f>
        <v>-23.4</v>
      </c>
      <c r="AF122" s="62">
        <f>H122-'[12]RFK-1S'!H81</f>
        <v>-22.980000000000004</v>
      </c>
      <c r="AG122" s="61">
        <f>J122-'[12]RFK-1S'!I81</f>
        <v>-45960000</v>
      </c>
    </row>
    <row r="123" spans="1:33" s="60" customFormat="1" ht="56.25" x14ac:dyDescent="0.2">
      <c r="A123" s="45">
        <f>'[10]FORM 6 (Rp.)(SIMB)'!B115</f>
        <v>94</v>
      </c>
      <c r="B123" s="45" t="str">
        <f>'[10]FORM 6 (Rp.)(SIMB)'!A115</f>
        <v>1.03.1.03.02.22.14.</v>
      </c>
      <c r="C123" s="46" t="str">
        <f>'[10]FORM 6 (Rp.)(SIMB)'!C115</f>
        <v>Kegiatan Pemeliharaan Prasarana dan Sarana Pengendalian Banjir dan Pengamanan Pantai Balai PSDA Probolo</v>
      </c>
      <c r="D123" s="47" t="str">
        <f>'[10]FORM 6 (Rp.)(SIMB)'!D115</f>
        <v>OP-PBL</v>
      </c>
      <c r="E123" s="63"/>
      <c r="F123" s="49">
        <f>'[10]FORM 6 (Rp.)(SIMB)'!E115</f>
        <v>300000000</v>
      </c>
      <c r="G123" s="50">
        <f t="shared" si="50"/>
        <v>0.20545851780198066</v>
      </c>
      <c r="H123" s="51">
        <f>'[10]FORM 8 (%)'!G115</f>
        <v>2.58</v>
      </c>
      <c r="I123" s="51">
        <f t="shared" si="51"/>
        <v>5.3008297592911013E-3</v>
      </c>
      <c r="J123" s="52">
        <f>(1/100)*'[10]FORM 6 (Rp.)(SIMB)'!F239*F123</f>
        <v>6500000.0000000009</v>
      </c>
      <c r="K123" s="52">
        <f>(1/100)*'[10]FORM 6 (Rp.) (DINAS)'!F239*F123</f>
        <v>7750000.0000000009</v>
      </c>
      <c r="L123" s="53" t="str">
        <f>'[10]FORM 4'!D114</f>
        <v>4 sungai</v>
      </c>
      <c r="M123" s="54" t="str">
        <f>[10]PBL!E27</f>
        <v>Peningkatan Partisipasi Masyarakat 4 kali dan Pemeliharaan Sarana dan Prasarana SDA 4 lokasi</v>
      </c>
      <c r="N123" s="52">
        <f>[10]PBL!G27</f>
        <v>0</v>
      </c>
      <c r="O123" s="52">
        <f>[10]PBL!H27</f>
        <v>7832600</v>
      </c>
      <c r="P123" s="52">
        <f>[10]PBL!I27</f>
        <v>7832600</v>
      </c>
      <c r="Q123" s="55">
        <f t="shared" si="48"/>
        <v>2.6108666666666664</v>
      </c>
      <c r="R123" s="56">
        <f t="shared" si="49"/>
        <v>0</v>
      </c>
      <c r="S123" s="57"/>
      <c r="T123" s="56">
        <f t="shared" si="52"/>
        <v>0</v>
      </c>
      <c r="U123" s="52">
        <f t="shared" si="53"/>
        <v>7830000</v>
      </c>
      <c r="V123" s="56">
        <f>[10]PBL!N27</f>
        <v>2.61</v>
      </c>
      <c r="W123" s="58">
        <f t="shared" si="54"/>
        <v>2.61</v>
      </c>
      <c r="X123" s="56">
        <f t="shared" si="55"/>
        <v>5.3624673146316949E-3</v>
      </c>
      <c r="Y123" s="52">
        <f t="shared" si="56"/>
        <v>7830000</v>
      </c>
      <c r="Z123" s="59">
        <f>[10]PBL!T27</f>
        <v>0</v>
      </c>
      <c r="AA123" s="59" t="s">
        <v>41</v>
      </c>
      <c r="AC123" s="61">
        <f>U123-'[12]RFK-1S'!N82</f>
        <v>-52170000</v>
      </c>
      <c r="AD123" s="62">
        <f>V123-'[12]RFK-1S'!O82</f>
        <v>-17.39</v>
      </c>
      <c r="AF123" s="62">
        <f>H123-'[12]RFK-1S'!H82</f>
        <v>-14.06</v>
      </c>
      <c r="AG123" s="61">
        <f>J123-'[12]RFK-1S'!I82</f>
        <v>-43420000</v>
      </c>
    </row>
    <row r="124" spans="1:33" s="60" customFormat="1" ht="33.75" x14ac:dyDescent="0.2">
      <c r="A124" s="45">
        <f>'[10]FORM 6 (Rp.)(SIMB)'!B116</f>
        <v>95</v>
      </c>
      <c r="B124" s="45" t="str">
        <f>'[10]FORM 6 (Rp.)(SIMB)'!A116</f>
        <v>1.03.1.03.02.22.15.</v>
      </c>
      <c r="C124" s="46" t="str">
        <f>'[10]FORM 6 (Rp.)(SIMB)'!C116</f>
        <v>Kegiatan Pengelolaan Banjir dan Kekeringan Balai PSDA Probolo</v>
      </c>
      <c r="D124" s="47" t="str">
        <f>'[10]FORM 6 (Rp.)(SIMB)'!D116</f>
        <v>DG-PBL</v>
      </c>
      <c r="E124" s="63"/>
      <c r="F124" s="49">
        <f>'[10]FORM 6 (Rp.)(SIMB)'!E116</f>
        <v>250000000</v>
      </c>
      <c r="G124" s="50">
        <f t="shared" si="50"/>
        <v>0.17121543150165056</v>
      </c>
      <c r="H124" s="51">
        <f>'[10]FORM 8 (%)'!G116</f>
        <v>4.5999999999999996</v>
      </c>
      <c r="I124" s="51">
        <f t="shared" si="51"/>
        <v>7.8759098490759245E-3</v>
      </c>
      <c r="J124" s="52">
        <f>(1/100)*'[10]FORM 6 (Rp.)(SIMB)'!F240*F124</f>
        <v>4750000</v>
      </c>
      <c r="K124" s="52">
        <f>(1/100)*'[10]FORM 6 (Rp.) (DINAS)'!F240*F124</f>
        <v>15699999.999999998</v>
      </c>
      <c r="L124" s="53" t="str">
        <f>'[10]FORM 4'!D115</f>
        <v>1 Piket &amp; 1 wil balai</v>
      </c>
      <c r="M124" s="54" t="str">
        <f>[10]PBL!E41</f>
        <v>Rapat antisipasi banjir 2 kali, Piket banjir 6 bulan</v>
      </c>
      <c r="N124" s="52">
        <f>[10]PBL!G41</f>
        <v>0</v>
      </c>
      <c r="O124" s="52">
        <f>[10]PBL!H41</f>
        <v>10052200</v>
      </c>
      <c r="P124" s="52">
        <f>[10]PBL!I41</f>
        <v>10052200</v>
      </c>
      <c r="Q124" s="55">
        <f t="shared" si="48"/>
        <v>4.02088</v>
      </c>
      <c r="R124" s="56">
        <f t="shared" si="49"/>
        <v>0</v>
      </c>
      <c r="S124" s="57"/>
      <c r="T124" s="56">
        <f t="shared" si="52"/>
        <v>0</v>
      </c>
      <c r="U124" s="52">
        <f t="shared" si="53"/>
        <v>11500000</v>
      </c>
      <c r="V124" s="56">
        <f>[10]PBL!N41</f>
        <v>4.5999999999999996</v>
      </c>
      <c r="W124" s="58">
        <f t="shared" si="54"/>
        <v>4.5999999999999996</v>
      </c>
      <c r="X124" s="56">
        <f t="shared" si="55"/>
        <v>7.8759098490759245E-3</v>
      </c>
      <c r="Y124" s="52">
        <f t="shared" si="56"/>
        <v>11500000</v>
      </c>
      <c r="Z124" s="59">
        <f>[10]PBL!T41</f>
        <v>0</v>
      </c>
      <c r="AA124" s="59" t="s">
        <v>41</v>
      </c>
      <c r="AC124" s="61">
        <f>U124-'[12]RFK-1S'!N83</f>
        <v>-38500000</v>
      </c>
      <c r="AD124" s="62">
        <f>V124-'[12]RFK-1S'!O83</f>
        <v>-15.4</v>
      </c>
      <c r="AF124" s="62">
        <f>H124-'[12]RFK-1S'!H83</f>
        <v>-14.250000000000002</v>
      </c>
      <c r="AG124" s="61">
        <f>J124-'[12]RFK-1S'!I83</f>
        <v>-42375000</v>
      </c>
    </row>
    <row r="125" spans="1:33" s="60" customFormat="1" ht="57" x14ac:dyDescent="0.2">
      <c r="A125" s="45">
        <f>'[10]FORM 6 (Rp.)(SIMB)'!B117</f>
        <v>96</v>
      </c>
      <c r="B125" s="45" t="str">
        <f>'[10]FORM 6 (Rp.)(SIMB)'!A117</f>
        <v>1.03.1.03.02.22.16.</v>
      </c>
      <c r="C125" s="46" t="str">
        <f>'[10]FORM 6 (Rp.)(SIMB)'!C117</f>
        <v>Kegiatan Pemeliharaan Prasarana dan Sarana Pengendalian Banjir dan Pengamanan Pantai Balai PSDA Serayu Citanduy</v>
      </c>
      <c r="D125" s="47" t="str">
        <f>'[10]FORM 6 (Rp.)(SIMB)'!D117</f>
        <v>OP-SC</v>
      </c>
      <c r="E125" s="63"/>
      <c r="F125" s="49">
        <f>'[10]FORM 6 (Rp.)(SIMB)'!E117</f>
        <v>310000000</v>
      </c>
      <c r="G125" s="50">
        <f t="shared" si="50"/>
        <v>0.21230713506204668</v>
      </c>
      <c r="H125" s="51">
        <f>'[10]FORM 8 (%)'!G117</f>
        <v>2.02</v>
      </c>
      <c r="I125" s="51">
        <f t="shared" si="51"/>
        <v>4.2886041282533434E-3</v>
      </c>
      <c r="J125" s="52">
        <f>(1/100)*'[10]FORM 6 (Rp.)(SIMB)'!F241*F125</f>
        <v>6250000</v>
      </c>
      <c r="K125" s="52">
        <f>(1/100)*'[10]FORM 6 (Rp.) (DINAS)'!F241*F125</f>
        <v>6250000</v>
      </c>
      <c r="L125" s="53" t="str">
        <f>'[10]FORM 4'!D116</f>
        <v>6 Sungai</v>
      </c>
      <c r="M125" s="54" t="str">
        <f>[10]SC!E27</f>
        <v>Belanja Cetak dan Penggandaan (1 bln)</v>
      </c>
      <c r="N125" s="52">
        <f>[10]SC!G27</f>
        <v>0</v>
      </c>
      <c r="O125" s="52">
        <f>[10]SC!H27</f>
        <v>6935900</v>
      </c>
      <c r="P125" s="52">
        <f>[10]SC!I27</f>
        <v>6935900</v>
      </c>
      <c r="Q125" s="55">
        <f t="shared" si="48"/>
        <v>2.2373870967741936</v>
      </c>
      <c r="R125" s="56">
        <f t="shared" si="49"/>
        <v>0</v>
      </c>
      <c r="S125" s="57"/>
      <c r="T125" s="56">
        <f t="shared" si="52"/>
        <v>0</v>
      </c>
      <c r="U125" s="52">
        <f t="shared" si="53"/>
        <v>6944000.0000000009</v>
      </c>
      <c r="V125" s="56">
        <f>[10]SC!N27</f>
        <v>2.2400000000000002</v>
      </c>
      <c r="W125" s="58">
        <f t="shared" si="54"/>
        <v>2.2400000000000002</v>
      </c>
      <c r="X125" s="56">
        <f t="shared" si="55"/>
        <v>4.7556798253898464E-3</v>
      </c>
      <c r="Y125" s="52">
        <f t="shared" si="56"/>
        <v>6944000.0000000009</v>
      </c>
      <c r="Z125" s="72">
        <f>[10]SC!T27</f>
        <v>0</v>
      </c>
      <c r="AA125" s="59" t="s">
        <v>41</v>
      </c>
      <c r="AC125" s="61">
        <f>U125-'[12]RFK-1S'!N84</f>
        <v>-78814300</v>
      </c>
      <c r="AD125" s="62">
        <f>V125-'[12]RFK-1S'!O84</f>
        <v>-25.42</v>
      </c>
      <c r="AF125" s="62">
        <f>H125-'[12]RFK-1S'!H84</f>
        <v>-20.330000000000002</v>
      </c>
      <c r="AG125" s="61">
        <f>J125-'[12]RFK-1S'!I84</f>
        <v>-63035000</v>
      </c>
    </row>
    <row r="126" spans="1:33" s="60" customFormat="1" ht="28.5" x14ac:dyDescent="0.2">
      <c r="A126" s="45">
        <f>'[10]FORM 6 (Rp.)(SIMB)'!B118</f>
        <v>97</v>
      </c>
      <c r="B126" s="45" t="str">
        <f>'[10]FORM 6 (Rp.)(SIMB)'!A118</f>
        <v>1.03.1.03.02.22.17.</v>
      </c>
      <c r="C126" s="46" t="str">
        <f>'[10]FORM 6 (Rp.)(SIMB)'!C118</f>
        <v>Kegiatan Pengelolaan Banjir dan Kekeringan Balai PSDA Serayu Citanduy</v>
      </c>
      <c r="D126" s="47" t="str">
        <f>'[10]FORM 6 (Rp.)(SIMB)'!D118</f>
        <v>DG-SC</v>
      </c>
      <c r="E126" s="63"/>
      <c r="F126" s="49">
        <f>'[10]FORM 6 (Rp.)(SIMB)'!E118</f>
        <v>350000000</v>
      </c>
      <c r="G126" s="50">
        <f t="shared" si="50"/>
        <v>0.23970160410231078</v>
      </c>
      <c r="H126" s="51">
        <f>'[10]FORM 8 (%)'!G118</f>
        <v>10.46</v>
      </c>
      <c r="I126" s="51">
        <f t="shared" si="51"/>
        <v>2.507278778910171E-2</v>
      </c>
      <c r="J126" s="52">
        <f>(1/100)*'[10]FORM 6 (Rp.)(SIMB)'!F242*F126</f>
        <v>36235000</v>
      </c>
      <c r="K126" s="52">
        <f>(1/100)*'[10]FORM 6 (Rp.) (DINAS)'!F242*F126</f>
        <v>36610000</v>
      </c>
      <c r="L126" s="53" t="str">
        <f>'[10]FORM 4'!D117</f>
        <v>1 piket &amp; 1 wil balai</v>
      </c>
      <c r="M126" s="54" t="str">
        <f>[10]SC!E41</f>
        <v xml:space="preserve">- Piket Banjir selama 1 bulan </v>
      </c>
      <c r="N126" s="52">
        <f>[10]SC!G41</f>
        <v>0</v>
      </c>
      <c r="O126" s="52">
        <f>[10]SC!H41</f>
        <v>36602900</v>
      </c>
      <c r="P126" s="52">
        <f>[10]SC!I41</f>
        <v>36602900</v>
      </c>
      <c r="Q126" s="55">
        <f t="shared" si="48"/>
        <v>10.45797142857143</v>
      </c>
      <c r="R126" s="56">
        <f t="shared" si="49"/>
        <v>0</v>
      </c>
      <c r="S126" s="57"/>
      <c r="T126" s="56">
        <f t="shared" si="52"/>
        <v>0</v>
      </c>
      <c r="U126" s="52">
        <f t="shared" si="53"/>
        <v>36610000.000000007</v>
      </c>
      <c r="V126" s="56">
        <f>[10]SC!N41</f>
        <v>10.46</v>
      </c>
      <c r="W126" s="58">
        <f t="shared" si="54"/>
        <v>10.46</v>
      </c>
      <c r="X126" s="56">
        <f t="shared" si="55"/>
        <v>2.507278778910171E-2</v>
      </c>
      <c r="Y126" s="52">
        <f t="shared" si="56"/>
        <v>36610000.000000007</v>
      </c>
      <c r="Z126" s="59">
        <f>[10]SC!T41</f>
        <v>0</v>
      </c>
      <c r="AA126" s="59" t="s">
        <v>41</v>
      </c>
      <c r="AC126" s="61">
        <f>U126-'[12]RFK-1S'!N85</f>
        <v>-131880000</v>
      </c>
      <c r="AD126" s="62">
        <f>V126-'[12]RFK-1S'!O85</f>
        <v>-37.68</v>
      </c>
      <c r="AF126" s="62">
        <f>H126-'[12]RFK-1S'!H85</f>
        <v>-26.439999999999998</v>
      </c>
      <c r="AG126" s="61">
        <f>J126-'[12]RFK-1S'!I85</f>
        <v>-92915000</v>
      </c>
    </row>
    <row r="127" spans="1:33" ht="12.75" customHeight="1" thickBot="1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4"/>
      <c r="K127" s="94"/>
      <c r="L127" s="93"/>
      <c r="M127" s="95"/>
      <c r="N127" s="94"/>
      <c r="O127" s="94"/>
      <c r="P127" s="94"/>
      <c r="Q127" s="96"/>
      <c r="R127" s="96"/>
      <c r="S127" s="97"/>
      <c r="T127" s="96"/>
      <c r="U127" s="94"/>
      <c r="V127" s="98"/>
      <c r="W127" s="99"/>
      <c r="X127" s="96"/>
      <c r="Y127" s="94"/>
      <c r="Z127" s="93"/>
      <c r="AA127" s="93"/>
    </row>
    <row r="128" spans="1:33" x14ac:dyDescent="0.2">
      <c r="A128" s="100"/>
      <c r="B128" s="100"/>
      <c r="C128" s="101" t="s">
        <v>42</v>
      </c>
      <c r="D128" s="101"/>
      <c r="E128" s="102"/>
      <c r="F128" s="103">
        <f>F109+F77+F64+F48+F44+F41+F30+F15</f>
        <v>146014876000</v>
      </c>
      <c r="G128" s="104">
        <f>G109+G77+G64+G48+G44+G41+G30+G15</f>
        <v>100</v>
      </c>
      <c r="H128" s="104">
        <f>I128*100/G128</f>
        <v>1.7684322727500725</v>
      </c>
      <c r="I128" s="104">
        <f>I109+I77+I64+I48+I44+I41+I30+I15</f>
        <v>1.7684322727500725</v>
      </c>
      <c r="J128" s="105">
        <f>J109+J77+J64+J48+J44+J41+J30+J15</f>
        <v>1860533000</v>
      </c>
      <c r="K128" s="105">
        <f>K109+K77+K64+K48+K44+K41+K30+K15</f>
        <v>2342356622</v>
      </c>
      <c r="L128" s="103"/>
      <c r="M128" s="103"/>
      <c r="N128" s="105">
        <f>N109+N77+N64+N48+N44+N41+N30+N15</f>
        <v>0</v>
      </c>
      <c r="O128" s="105">
        <f>O109+O77+O64+O48+O44+O41+O30+O15</f>
        <v>1596595901</v>
      </c>
      <c r="P128" s="105">
        <f>P109+P77+P64+P48+P44+P41+P30+P15</f>
        <v>1596595901</v>
      </c>
      <c r="Q128" s="106">
        <f>P128/F128*100</f>
        <v>1.0934474244939263</v>
      </c>
      <c r="R128" s="106">
        <f>+T128</f>
        <v>0</v>
      </c>
      <c r="S128" s="105">
        <f>S109+S77+S64+S48+S44+S41+S30+S15</f>
        <v>0</v>
      </c>
      <c r="T128" s="107">
        <f>T109+T77+T64+T48+T44+T41+T30+T15</f>
        <v>0</v>
      </c>
      <c r="U128" s="105">
        <f>U109+U77+U64+U48+U44+U41+U30+U15</f>
        <v>2593381634.1999998</v>
      </c>
      <c r="V128" s="106">
        <f>U128/F128*100</f>
        <v>1.7761078221920346</v>
      </c>
      <c r="W128" s="108">
        <f>+X128</f>
        <v>1.4772021632234238</v>
      </c>
      <c r="X128" s="107">
        <f>X109+X77+X64+X48+X44+X41+X30+X15</f>
        <v>1.4772021632234238</v>
      </c>
      <c r="Y128" s="105">
        <f>Y109+Y77+Y64+Y48+Y44+Y41+Y30+Y15</f>
        <v>2156934906.9000001</v>
      </c>
      <c r="Z128" s="102"/>
      <c r="AA128" s="102"/>
      <c r="AC128" s="109">
        <f>SUM(AC16:AC126)</f>
        <v>-8076555217.8000002</v>
      </c>
      <c r="AD128" s="3">
        <f>+AC128/F128*100</f>
        <v>-5.5313235466501371</v>
      </c>
      <c r="AG128" s="109">
        <f>SUM(AG16:AG126)</f>
        <v>-6991266635</v>
      </c>
    </row>
    <row r="129" spans="2:48" ht="23.25" customHeight="1" x14ac:dyDescent="0.2">
      <c r="Q129" s="110" t="str">
        <f>'[10]RANGKUMAN (2)'!R22</f>
        <v>Semarang, 6 Februari 2013</v>
      </c>
      <c r="R129" s="110"/>
      <c r="S129" s="110"/>
      <c r="T129" s="110"/>
    </row>
    <row r="130" spans="2:48" ht="6" customHeight="1" x14ac:dyDescent="0.2">
      <c r="Q130" s="111"/>
      <c r="R130" s="111"/>
      <c r="S130" s="111"/>
      <c r="T130" s="111"/>
    </row>
    <row r="131" spans="2:48" x14ac:dyDescent="0.2">
      <c r="Q131" s="111" t="s">
        <v>43</v>
      </c>
      <c r="R131" s="111"/>
      <c r="S131" s="111"/>
      <c r="T131" s="111"/>
    </row>
    <row r="132" spans="2:48" x14ac:dyDescent="0.2">
      <c r="Q132" s="111" t="s">
        <v>44</v>
      </c>
      <c r="R132" s="111"/>
      <c r="S132" s="111"/>
      <c r="T132" s="111"/>
    </row>
    <row r="133" spans="2:48" x14ac:dyDescent="0.2">
      <c r="F133" s="10"/>
      <c r="G133" s="10"/>
      <c r="H133" s="10"/>
      <c r="I133" s="10"/>
      <c r="J133" s="10">
        <f>H128*F128/100</f>
        <v>2582174190.2000003</v>
      </c>
      <c r="K133" s="10">
        <f>I128*F128/100</f>
        <v>2582174190.2000003</v>
      </c>
      <c r="L133" s="112">
        <f>+J128/F128*100</f>
        <v>1.2742078416722418</v>
      </c>
      <c r="M133" s="10"/>
      <c r="Q133" s="111"/>
      <c r="R133" s="111"/>
      <c r="S133" s="111">
        <f>'[13]RFK 1 Dinas'!$P$4</f>
        <v>0</v>
      </c>
      <c r="T133" s="111"/>
      <c r="U133" s="113"/>
      <c r="V133" s="113"/>
      <c r="W133" s="114"/>
      <c r="X133" s="113"/>
      <c r="Y133" s="114"/>
    </row>
    <row r="134" spans="2:48" x14ac:dyDescent="0.2">
      <c r="F134" s="115"/>
      <c r="G134" s="115"/>
      <c r="H134" s="115"/>
      <c r="I134" s="115"/>
      <c r="J134" s="115"/>
      <c r="K134" s="115"/>
      <c r="L134" s="115"/>
      <c r="M134" s="115"/>
      <c r="Q134" s="111"/>
      <c r="R134" s="111"/>
      <c r="S134" s="111"/>
      <c r="T134" s="111"/>
    </row>
    <row r="135" spans="2:48" x14ac:dyDescent="0.2">
      <c r="Q135" s="116" t="s">
        <v>45</v>
      </c>
      <c r="R135" s="116"/>
      <c r="S135" s="116"/>
      <c r="T135" s="116"/>
    </row>
    <row r="136" spans="2:48" s="4" customFormat="1" x14ac:dyDescent="0.2">
      <c r="B136" s="1"/>
      <c r="C136" s="4" t="s">
        <v>46</v>
      </c>
      <c r="Q136" s="111" t="s">
        <v>47</v>
      </c>
      <c r="R136" s="111"/>
      <c r="S136" s="111"/>
      <c r="T136" s="111"/>
      <c r="W136" s="5"/>
      <c r="Y136" s="5"/>
      <c r="AA136" s="1"/>
      <c r="AB136" s="1"/>
      <c r="AC136" s="2"/>
      <c r="AD136" s="3"/>
      <c r="AE136" s="1"/>
      <c r="AF136" s="3"/>
      <c r="AG136" s="2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s="4" customFormat="1" x14ac:dyDescent="0.2">
      <c r="B137" s="1"/>
      <c r="C137" s="4" t="s">
        <v>48</v>
      </c>
      <c r="W137" s="5"/>
      <c r="Y137" s="5"/>
      <c r="AA137" s="1"/>
      <c r="AB137" s="1"/>
      <c r="AC137" s="2"/>
      <c r="AD137" s="3"/>
      <c r="AE137" s="1"/>
      <c r="AF137" s="3"/>
      <c r="AG137" s="2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s="4" customFormat="1" x14ac:dyDescent="0.2">
      <c r="B138" s="1"/>
      <c r="C138" s="4" t="s">
        <v>49</v>
      </c>
      <c r="W138" s="5"/>
      <c r="Y138" s="5"/>
      <c r="AA138" s="1"/>
      <c r="AB138" s="1"/>
      <c r="AC138" s="2"/>
      <c r="AD138" s="3"/>
      <c r="AE138" s="1"/>
      <c r="AF138" s="3"/>
      <c r="AG138" s="2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s="4" customFormat="1" x14ac:dyDescent="0.2">
      <c r="B139" s="1"/>
      <c r="C139" s="4" t="s">
        <v>50</v>
      </c>
      <c r="W139" s="5"/>
      <c r="Y139" s="5"/>
      <c r="AA139" s="1"/>
      <c r="AB139" s="1"/>
      <c r="AC139" s="2"/>
      <c r="AD139" s="3"/>
      <c r="AE139" s="1"/>
      <c r="AF139" s="3"/>
      <c r="AG139" s="2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s="4" customFormat="1" x14ac:dyDescent="0.2">
      <c r="B140" s="1"/>
      <c r="C140" s="4" t="s">
        <v>51</v>
      </c>
      <c r="W140" s="5"/>
      <c r="Y140" s="5"/>
      <c r="AA140" s="1"/>
      <c r="AB140" s="1"/>
      <c r="AC140" s="2"/>
      <c r="AD140" s="3"/>
      <c r="AE140" s="1"/>
      <c r="AF140" s="3"/>
      <c r="AG140" s="2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6" spans="13:13" x14ac:dyDescent="0.2">
      <c r="M146" s="117">
        <v>117130057000</v>
      </c>
    </row>
  </sheetData>
  <mergeCells count="24">
    <mergeCell ref="A1:AA1"/>
    <mergeCell ref="A2:AA2"/>
    <mergeCell ref="A10:A12"/>
    <mergeCell ref="C10:C12"/>
    <mergeCell ref="D10:D12"/>
    <mergeCell ref="E10:E12"/>
    <mergeCell ref="F10:F11"/>
    <mergeCell ref="G10:G12"/>
    <mergeCell ref="H10:H12"/>
    <mergeCell ref="I10:I12"/>
    <mergeCell ref="AA10:AA12"/>
    <mergeCell ref="P11:Q11"/>
    <mergeCell ref="U11:V11"/>
    <mergeCell ref="J10:J12"/>
    <mergeCell ref="K10:K12"/>
    <mergeCell ref="L10:L12"/>
    <mergeCell ref="M10:M12"/>
    <mergeCell ref="N10:Q10"/>
    <mergeCell ref="R10:T11"/>
    <mergeCell ref="R13:T13"/>
    <mergeCell ref="W13:X13"/>
    <mergeCell ref="U10:V10"/>
    <mergeCell ref="W10:Y10"/>
    <mergeCell ref="Z10:Z12"/>
  </mergeCells>
  <printOptions horizontalCentered="1"/>
  <pageMargins left="0.6692913385826772" right="0.27559055118110237" top="0.39370078740157483" bottom="0.39370078740157483" header="0.11811023622047245" footer="0.19685039370078741"/>
  <pageSetup paperSize="258" scale="55" fitToHeight="6" orientation="landscape" r:id="rId1"/>
  <headerFooter>
    <oddFooter>&amp;C&amp;"-,Italic"&amp;8&amp;Z&amp;F&amp;F&amp;R&amp;"-,Italic"&amp;8&amp;P/&amp;N</oddFooter>
  </headerFooter>
  <rowBreaks count="2" manualBreakCount="2">
    <brk id="48" max="25" man="1"/>
    <brk id="111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RFK 1 Dinas</vt:lpstr>
      <vt:lpstr>'RFK 1 Dinas'!Print_Area</vt:lpstr>
      <vt:lpstr>'RFK 1 Dinas'!Print_Titles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2018-11-15T03:15:18Z</dcterms:created>
  <dcterms:modified xsi:type="dcterms:W3CDTF">2018-11-15T03:18:37Z</dcterms:modified>
</cp:coreProperties>
</file>