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ELOPAMPANG" sheetId="1" r:id="rId1"/>
  </sheets>
  <definedNames>
    <definedName name="_xlnm.Print_Titles" localSheetId="0">SELOPAMPANG!$3:$4</definedName>
  </definedNames>
  <calcPr calcId="124519"/>
</workbook>
</file>

<file path=xl/calcChain.xml><?xml version="1.0" encoding="utf-8"?>
<calcChain xmlns="http://schemas.openxmlformats.org/spreadsheetml/2006/main">
  <c r="K91" i="1"/>
  <c r="E86"/>
  <c r="D86"/>
  <c r="AG83"/>
  <c r="AG87" s="1"/>
  <c r="AF83"/>
  <c r="AF87" s="1"/>
  <c r="AE83"/>
  <c r="AD83"/>
  <c r="AC83"/>
  <c r="AC87" s="1"/>
  <c r="AB83"/>
  <c r="AB87" s="1"/>
  <c r="AA83"/>
  <c r="Z83"/>
  <c r="Y83"/>
  <c r="Y87" s="1"/>
  <c r="X83"/>
  <c r="X87" s="1"/>
  <c r="W83"/>
  <c r="V83"/>
  <c r="U83"/>
  <c r="U87" s="1"/>
  <c r="T83"/>
  <c r="I83" s="1"/>
  <c r="S83"/>
  <c r="R83"/>
  <c r="Q83"/>
  <c r="Q87" s="1"/>
  <c r="P83"/>
  <c r="P87" s="1"/>
  <c r="O83"/>
  <c r="G83" s="1"/>
  <c r="N83"/>
  <c r="M83"/>
  <c r="M87" s="1"/>
  <c r="L83"/>
  <c r="L87" s="1"/>
  <c r="F82"/>
  <c r="F81"/>
  <c r="F80"/>
  <c r="F79"/>
  <c r="AG78"/>
  <c r="AF78"/>
  <c r="AE78"/>
  <c r="AD78"/>
  <c r="AC78"/>
  <c r="AB78"/>
  <c r="AA78"/>
  <c r="Z78"/>
  <c r="Y78"/>
  <c r="X78"/>
  <c r="W78"/>
  <c r="V78"/>
  <c r="U78"/>
  <c r="T78"/>
  <c r="I78" s="1"/>
  <c r="S78"/>
  <c r="R78"/>
  <c r="Q78"/>
  <c r="P78"/>
  <c r="O78"/>
  <c r="G78" s="1"/>
  <c r="N78"/>
  <c r="M78"/>
  <c r="L78"/>
  <c r="F78"/>
  <c r="F77"/>
  <c r="F76"/>
  <c r="F75"/>
  <c r="F74"/>
  <c r="AG73"/>
  <c r="AF73"/>
  <c r="AE73"/>
  <c r="AD73"/>
  <c r="AD87" s="1"/>
  <c r="AC73"/>
  <c r="AB73"/>
  <c r="AA73"/>
  <c r="Z73"/>
  <c r="Z87" s="1"/>
  <c r="Y73"/>
  <c r="X73"/>
  <c r="W73"/>
  <c r="V73"/>
  <c r="V87" s="1"/>
  <c r="U73"/>
  <c r="T73"/>
  <c r="I73" s="1"/>
  <c r="S73"/>
  <c r="R73"/>
  <c r="R87" s="1"/>
  <c r="Q73"/>
  <c r="P73"/>
  <c r="O73"/>
  <c r="N73"/>
  <c r="N87" s="1"/>
  <c r="M73"/>
  <c r="L73"/>
  <c r="G73"/>
  <c r="F72"/>
  <c r="F71"/>
  <c r="AG70"/>
  <c r="AF70"/>
  <c r="AE70"/>
  <c r="AD70"/>
  <c r="AC70"/>
  <c r="AB70"/>
  <c r="AA70"/>
  <c r="Z70"/>
  <c r="Y70"/>
  <c r="X70"/>
  <c r="W70"/>
  <c r="V70"/>
  <c r="U70"/>
  <c r="T70"/>
  <c r="I70" s="1"/>
  <c r="S70"/>
  <c r="R70"/>
  <c r="Q70"/>
  <c r="P70"/>
  <c r="O70"/>
  <c r="G70" s="1"/>
  <c r="N70"/>
  <c r="M70"/>
  <c r="L70"/>
  <c r="F70"/>
  <c r="F69"/>
  <c r="F68"/>
  <c r="F67"/>
  <c r="F66"/>
  <c r="F65"/>
  <c r="F64"/>
  <c r="F63"/>
  <c r="F62"/>
  <c r="AG61"/>
  <c r="AF61"/>
  <c r="AE61"/>
  <c r="AD61"/>
  <c r="AC61"/>
  <c r="AB61"/>
  <c r="AA61"/>
  <c r="Z61"/>
  <c r="Y61"/>
  <c r="X61"/>
  <c r="W61"/>
  <c r="V61"/>
  <c r="U61"/>
  <c r="T61"/>
  <c r="I61" s="1"/>
  <c r="S61"/>
  <c r="R61"/>
  <c r="Q61"/>
  <c r="P61"/>
  <c r="O61"/>
  <c r="N61"/>
  <c r="F61" s="1"/>
  <c r="M61"/>
  <c r="L61"/>
  <c r="G61"/>
  <c r="F60"/>
  <c r="F59"/>
  <c r="F58"/>
  <c r="F57"/>
  <c r="F56"/>
  <c r="F55"/>
  <c r="F54"/>
  <c r="F53"/>
  <c r="AG52"/>
  <c r="AF52"/>
  <c r="AE52"/>
  <c r="AE87" s="1"/>
  <c r="AD52"/>
  <c r="AC52"/>
  <c r="AB52"/>
  <c r="AA52"/>
  <c r="AA87" s="1"/>
  <c r="Z52"/>
  <c r="Y52"/>
  <c r="X52"/>
  <c r="W52"/>
  <c r="W87" s="1"/>
  <c r="V52"/>
  <c r="U52"/>
  <c r="T52"/>
  <c r="S52"/>
  <c r="S87" s="1"/>
  <c r="R52"/>
  <c r="Q52"/>
  <c r="P52"/>
  <c r="O52"/>
  <c r="G52" s="1"/>
  <c r="N52"/>
  <c r="F52" s="1"/>
  <c r="M52"/>
  <c r="L52"/>
  <c r="I52"/>
  <c r="F51"/>
  <c r="F50"/>
  <c r="F49"/>
  <c r="F48"/>
  <c r="AG47"/>
  <c r="AF47"/>
  <c r="AE47"/>
  <c r="AD47"/>
  <c r="AC47"/>
  <c r="AB47"/>
  <c r="AA47"/>
  <c r="Z47"/>
  <c r="Y47"/>
  <c r="X47"/>
  <c r="W47"/>
  <c r="V47"/>
  <c r="U47"/>
  <c r="T47"/>
  <c r="I47" s="1"/>
  <c r="S47"/>
  <c r="R47"/>
  <c r="Q47"/>
  <c r="P47"/>
  <c r="N47"/>
  <c r="M47"/>
  <c r="L47"/>
  <c r="F46"/>
  <c r="O45"/>
  <c r="F45" s="1"/>
  <c r="F44"/>
  <c r="F43"/>
  <c r="F42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F41" s="1"/>
  <c r="M41"/>
  <c r="L41"/>
  <c r="I41"/>
  <c r="F40"/>
  <c r="F39"/>
  <c r="F38"/>
  <c r="F37"/>
  <c r="F36"/>
  <c r="AG35"/>
  <c r="AF35"/>
  <c r="AE35"/>
  <c r="AD35"/>
  <c r="AC35"/>
  <c r="AB35"/>
  <c r="AA35"/>
  <c r="Z35"/>
  <c r="Y35"/>
  <c r="X35"/>
  <c r="W35"/>
  <c r="V35"/>
  <c r="U35"/>
  <c r="T35"/>
  <c r="I35" s="1"/>
  <c r="S35"/>
  <c r="R35"/>
  <c r="Q35"/>
  <c r="P35"/>
  <c r="N35"/>
  <c r="M35"/>
  <c r="L35"/>
  <c r="O34"/>
  <c r="F34" s="1"/>
  <c r="O33"/>
  <c r="F33"/>
  <c r="O32"/>
  <c r="O35" s="1"/>
  <c r="O31"/>
  <c r="F31"/>
  <c r="F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G29" s="1"/>
  <c r="N29"/>
  <c r="F29" s="1"/>
  <c r="M29"/>
  <c r="L29"/>
  <c r="I29"/>
  <c r="F28"/>
  <c r="F27"/>
  <c r="F26"/>
  <c r="F25"/>
  <c r="F24"/>
  <c r="AG23"/>
  <c r="AF23"/>
  <c r="AE23"/>
  <c r="AD23"/>
  <c r="AC23"/>
  <c r="AB23"/>
  <c r="AA23"/>
  <c r="Z23"/>
  <c r="Y23"/>
  <c r="X23"/>
  <c r="W23"/>
  <c r="V23"/>
  <c r="U23"/>
  <c r="T23"/>
  <c r="I23" s="1"/>
  <c r="S23"/>
  <c r="R23"/>
  <c r="Q23"/>
  <c r="P23"/>
  <c r="N23"/>
  <c r="M23"/>
  <c r="L23"/>
  <c r="F22"/>
  <c r="O21"/>
  <c r="O23" s="1"/>
  <c r="F20"/>
  <c r="F19"/>
  <c r="F18"/>
  <c r="AG17"/>
  <c r="AF17"/>
  <c r="AE17"/>
  <c r="AD17"/>
  <c r="AC17"/>
  <c r="AB17"/>
  <c r="AA17"/>
  <c r="Z17"/>
  <c r="Y17"/>
  <c r="X17"/>
  <c r="W17"/>
  <c r="V17"/>
  <c r="U17"/>
  <c r="T17"/>
  <c r="I17" s="1"/>
  <c r="S17"/>
  <c r="R17"/>
  <c r="Q17"/>
  <c r="P17"/>
  <c r="O17"/>
  <c r="N17"/>
  <c r="F17" s="1"/>
  <c r="M17"/>
  <c r="L17"/>
  <c r="F16"/>
  <c r="F15"/>
  <c r="F14"/>
  <c r="F13"/>
  <c r="F12"/>
  <c r="F11"/>
  <c r="F10"/>
  <c r="F9"/>
  <c r="I87" l="1"/>
  <c r="G35"/>
  <c r="F35"/>
  <c r="F47"/>
  <c r="G23"/>
  <c r="F23"/>
  <c r="O47"/>
  <c r="G47" s="1"/>
  <c r="F73"/>
  <c r="G17"/>
  <c r="F21"/>
  <c r="T87"/>
  <c r="S91" s="1"/>
  <c r="O87"/>
  <c r="O91" s="1"/>
  <c r="G41"/>
  <c r="F32"/>
  <c r="G87" l="1"/>
</calcChain>
</file>

<file path=xl/sharedStrings.xml><?xml version="1.0" encoding="utf-8"?>
<sst xmlns="http://schemas.openxmlformats.org/spreadsheetml/2006/main" count="155" uniqueCount="94">
  <si>
    <t>AKSES AIR BERSIH DAN AKSES JAMBAN</t>
  </si>
  <si>
    <t>NO.</t>
  </si>
  <si>
    <t>NAMA DESA</t>
  </si>
  <si>
    <t>KECAMATAN</t>
  </si>
  <si>
    <t>NAMA DUSUN</t>
  </si>
  <si>
    <t>JML PDDK</t>
  </si>
  <si>
    <t>JML KK</t>
  </si>
  <si>
    <t>JML RMH</t>
  </si>
  <si>
    <t>JML JAMBAN</t>
  </si>
  <si>
    <t>SARANA AIR BERSIH</t>
  </si>
  <si>
    <t>JSP</t>
  </si>
  <si>
    <t>JSSP</t>
  </si>
  <si>
    <t>SHARING</t>
  </si>
  <si>
    <t>OD</t>
  </si>
  <si>
    <t>PDAM</t>
  </si>
  <si>
    <t>PAMSIMAS</t>
  </si>
  <si>
    <t>PP DESA</t>
  </si>
  <si>
    <t>SGL</t>
  </si>
  <si>
    <t>MA</t>
  </si>
  <si>
    <t>KU</t>
  </si>
  <si>
    <t>HU</t>
  </si>
  <si>
    <t>SUNGAI</t>
  </si>
  <si>
    <t>LAIN2</t>
  </si>
  <si>
    <t>BPSPAM</t>
  </si>
  <si>
    <t>MS</t>
  </si>
  <si>
    <t>TMS</t>
  </si>
  <si>
    <t>PUSKESMAS SELOPAMPANG</t>
  </si>
  <si>
    <t>SELOPAMPANG</t>
  </si>
  <si>
    <t>-</t>
  </si>
  <si>
    <t>Rejosari</t>
  </si>
  <si>
    <t>Kauman</t>
  </si>
  <si>
    <t>Dipokerten</t>
  </si>
  <si>
    <t>Swagean</t>
  </si>
  <si>
    <t>Keditan</t>
  </si>
  <si>
    <t>Legok</t>
  </si>
  <si>
    <t>Gatak</t>
  </si>
  <si>
    <t>Kampir</t>
  </si>
  <si>
    <t>TANGGULANOM</t>
  </si>
  <si>
    <t>Jlamprang</t>
  </si>
  <si>
    <t>Ketuwon</t>
  </si>
  <si>
    <t>Tanggulanging</t>
  </si>
  <si>
    <t>Butuh</t>
  </si>
  <si>
    <t>JETIS</t>
  </si>
  <si>
    <t>Jetis I</t>
  </si>
  <si>
    <t>jetis II</t>
  </si>
  <si>
    <t>Mirikerep</t>
  </si>
  <si>
    <t>Tompak</t>
  </si>
  <si>
    <t>SALAMREJO</t>
  </si>
  <si>
    <t>Limbangan</t>
  </si>
  <si>
    <t>Salamwetan</t>
  </si>
  <si>
    <t>Salamtengah</t>
  </si>
  <si>
    <t>Salamkulon</t>
  </si>
  <si>
    <t>NGADITIRTO</t>
  </si>
  <si>
    <t>Ngaditirto</t>
  </si>
  <si>
    <t>Bolong</t>
  </si>
  <si>
    <t>Jambanan</t>
  </si>
  <si>
    <t>Ngadipiro</t>
  </si>
  <si>
    <t>BULAN</t>
  </si>
  <si>
    <t>Bulan</t>
  </si>
  <si>
    <t>Ganjuran</t>
  </si>
  <si>
    <t>Tlondan</t>
  </si>
  <si>
    <t>Sisir</t>
  </si>
  <si>
    <t>KACEPIT</t>
  </si>
  <si>
    <t>Kacepit</t>
  </si>
  <si>
    <t>Koripan</t>
  </si>
  <si>
    <t>Kuweron</t>
  </si>
  <si>
    <t>GAMBASAN</t>
  </si>
  <si>
    <t>Salakan</t>
  </si>
  <si>
    <t>Jetis</t>
  </si>
  <si>
    <t>Gunungsari</t>
  </si>
  <si>
    <t>Legoksari</t>
  </si>
  <si>
    <t>Karangwetan</t>
  </si>
  <si>
    <t>Ngabean</t>
  </si>
  <si>
    <t>BUMIAYU</t>
  </si>
  <si>
    <t>Kemloko</t>
  </si>
  <si>
    <t>Jebengan</t>
  </si>
  <si>
    <t>Gorukem</t>
  </si>
  <si>
    <t>Dukoh</t>
  </si>
  <si>
    <t>Ngasinan</t>
  </si>
  <si>
    <t>Mboto</t>
  </si>
  <si>
    <t>Gemiwang</t>
  </si>
  <si>
    <t>KEBONANGUNG</t>
  </si>
  <si>
    <t>Kebonangung</t>
  </si>
  <si>
    <t>BAGUSAN</t>
  </si>
  <si>
    <t>Bagusan I</t>
  </si>
  <si>
    <t>Bagusan II</t>
  </si>
  <si>
    <t>Kranggan</t>
  </si>
  <si>
    <t>PLUMBON</t>
  </si>
  <si>
    <t>Plumbon I</t>
  </si>
  <si>
    <t>Plumbon II</t>
  </si>
  <si>
    <t>Plumben III</t>
  </si>
  <si>
    <t>JUMLAH DESA</t>
  </si>
  <si>
    <t>:</t>
  </si>
  <si>
    <t>JUMLAH DUSUN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</si>
</sst>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1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0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" borderId="13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0" fillId="0" borderId="13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5" fillId="0" borderId="6" xfId="0" applyNumberFormat="1" applyFont="1" applyFill="1" applyBorder="1" applyAlignment="1">
      <alignment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vertical="center"/>
    </xf>
    <xf numFmtId="0" fontId="0" fillId="0" borderId="6" xfId="0" applyNumberForma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3" xfId="0" quotePrefix="1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left"/>
    </xf>
    <xf numFmtId="164" fontId="2" fillId="2" borderId="13" xfId="1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13" xfId="0" applyFont="1" applyBorder="1" applyAlignment="1">
      <alignment horizontal="center"/>
    </xf>
    <xf numFmtId="0" fontId="0" fillId="0" borderId="13" xfId="0" applyNumberForma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6" xfId="0" applyNumberFormat="1" applyFill="1" applyBorder="1" applyAlignment="1">
      <alignment vertical="center"/>
    </xf>
    <xf numFmtId="0" fontId="7" fillId="0" borderId="1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2" borderId="0" xfId="0" applyNumberFormat="1" applyFill="1"/>
  </cellXfs>
  <cellStyles count="38">
    <cellStyle name="Comma [0]" xfId="1" builtinId="6"/>
    <cellStyle name="Comma [0] 2" xfId="2"/>
    <cellStyle name="Comma [0] 2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17" xfId="12"/>
    <cellStyle name="Comma 18" xfId="13"/>
    <cellStyle name="Comma 19" xfId="14"/>
    <cellStyle name="Comma 2" xfId="15"/>
    <cellStyle name="Comma 2 2" xfId="16"/>
    <cellStyle name="Comma 20" xfId="17"/>
    <cellStyle name="Comma 3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Normal" xfId="0" builtinId="0"/>
    <cellStyle name="Normal 11" xfId="25"/>
    <cellStyle name="Normal 12" xfId="26"/>
    <cellStyle name="Normal 13" xfId="27"/>
    <cellStyle name="Normal 14" xfId="28"/>
    <cellStyle name="Normal 2" xfId="29"/>
    <cellStyle name="Normal 2 2" xfId="30"/>
    <cellStyle name="Normal 3" xfId="31"/>
    <cellStyle name="Normal 4" xfId="32"/>
    <cellStyle name="Normal 5" xfId="33"/>
    <cellStyle name="Normal 6" xfId="34"/>
    <cellStyle name="Normal 7" xfId="35"/>
    <cellStyle name="Normal 8" xfId="36"/>
    <cellStyle name="Normal 9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H91"/>
  <sheetViews>
    <sheetView tabSelected="1" topLeftCell="A79" workbookViewId="0">
      <selection activeCell="G11" sqref="G11"/>
    </sheetView>
  </sheetViews>
  <sheetFormatPr defaultRowHeight="15"/>
  <cols>
    <col min="1" max="1" width="4.28515625" customWidth="1"/>
    <col min="2" max="2" width="16.42578125" customWidth="1"/>
    <col min="3" max="8" width="10.7109375" customWidth="1"/>
    <col min="9" max="9" width="10" customWidth="1"/>
    <col min="10" max="10" width="3.140625" customWidth="1"/>
    <col min="11" max="11" width="20" customWidth="1"/>
    <col min="12" max="12" width="7.85546875" customWidth="1"/>
    <col min="13" max="14" width="8.140625" customWidth="1"/>
    <col min="15" max="17" width="6.7109375" customWidth="1"/>
    <col min="18" max="18" width="8" customWidth="1"/>
    <col min="19" max="24" width="6.7109375" customWidth="1"/>
    <col min="25" max="25" width="6.140625" customWidth="1"/>
    <col min="26" max="26" width="6" customWidth="1"/>
    <col min="27" max="29" width="6.7109375" customWidth="1"/>
    <col min="30" max="30" width="6" customWidth="1"/>
    <col min="31" max="31" width="6.7109375" customWidth="1"/>
    <col min="32" max="32" width="5.85546875" customWidth="1"/>
    <col min="33" max="33" width="5.42578125" customWidth="1"/>
    <col min="34" max="34" width="1" customWidth="1"/>
  </cols>
  <sheetData>
    <row r="1" spans="1:34" ht="18.75">
      <c r="A1" s="1" t="s">
        <v>0</v>
      </c>
    </row>
    <row r="3" spans="1:34" ht="25.5" customHeight="1">
      <c r="A3" s="2" t="s">
        <v>1</v>
      </c>
      <c r="B3" s="2" t="s">
        <v>2</v>
      </c>
      <c r="C3" s="3"/>
      <c r="D3" s="3"/>
      <c r="E3" s="3"/>
      <c r="F3" s="3"/>
      <c r="G3" s="3"/>
      <c r="H3" s="3"/>
      <c r="I3" s="2" t="s">
        <v>3</v>
      </c>
      <c r="J3" s="4" t="s">
        <v>4</v>
      </c>
      <c r="K3" s="5"/>
      <c r="L3" s="2" t="s">
        <v>5</v>
      </c>
      <c r="M3" s="2" t="s">
        <v>6</v>
      </c>
      <c r="N3" s="2" t="s">
        <v>7</v>
      </c>
      <c r="O3" s="6" t="s">
        <v>8</v>
      </c>
      <c r="P3" s="7"/>
      <c r="Q3" s="7"/>
      <c r="R3" s="8"/>
      <c r="S3" s="9" t="s">
        <v>9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2"/>
    </row>
    <row r="4" spans="1:34" ht="23.25" customHeight="1">
      <c r="A4" s="13"/>
      <c r="B4" s="13"/>
      <c r="C4" s="14"/>
      <c r="D4" s="14"/>
      <c r="E4" s="14"/>
      <c r="F4" s="14"/>
      <c r="G4" s="14"/>
      <c r="H4" s="14"/>
      <c r="I4" s="13"/>
      <c r="J4" s="15"/>
      <c r="K4" s="16"/>
      <c r="L4" s="13"/>
      <c r="M4" s="13"/>
      <c r="N4" s="13"/>
      <c r="O4" s="2" t="s">
        <v>10</v>
      </c>
      <c r="P4" s="2" t="s">
        <v>11</v>
      </c>
      <c r="Q4" s="2" t="s">
        <v>12</v>
      </c>
      <c r="R4" s="2" t="s">
        <v>13</v>
      </c>
      <c r="S4" s="2" t="s">
        <v>14</v>
      </c>
      <c r="T4" s="2" t="s">
        <v>15</v>
      </c>
      <c r="U4" s="9" t="s">
        <v>16</v>
      </c>
      <c r="V4" s="11"/>
      <c r="W4" s="9" t="s">
        <v>17</v>
      </c>
      <c r="X4" s="11"/>
      <c r="Y4" s="9" t="s">
        <v>18</v>
      </c>
      <c r="Z4" s="11"/>
      <c r="AA4" s="9" t="s">
        <v>19</v>
      </c>
      <c r="AB4" s="11"/>
      <c r="AC4" s="9" t="s">
        <v>20</v>
      </c>
      <c r="AD4" s="11"/>
      <c r="AE4" s="17" t="s">
        <v>21</v>
      </c>
      <c r="AF4" s="17" t="s">
        <v>22</v>
      </c>
      <c r="AG4" s="17" t="s">
        <v>23</v>
      </c>
      <c r="AH4" s="12"/>
    </row>
    <row r="5" spans="1:34" ht="23.25" customHeight="1">
      <c r="A5" s="18"/>
      <c r="B5" s="18"/>
      <c r="C5" s="19"/>
      <c r="D5" s="19"/>
      <c r="E5" s="19"/>
      <c r="F5" s="19"/>
      <c r="G5" s="19"/>
      <c r="H5" s="19"/>
      <c r="I5" s="18"/>
      <c r="J5" s="20"/>
      <c r="K5" s="21"/>
      <c r="L5" s="18"/>
      <c r="M5" s="18"/>
      <c r="N5" s="18"/>
      <c r="O5" s="18"/>
      <c r="P5" s="18"/>
      <c r="Q5" s="18"/>
      <c r="R5" s="18"/>
      <c r="S5" s="18"/>
      <c r="T5" s="18"/>
      <c r="U5" s="22" t="s">
        <v>24</v>
      </c>
      <c r="V5" s="22" t="s">
        <v>25</v>
      </c>
      <c r="W5" s="22" t="s">
        <v>24</v>
      </c>
      <c r="X5" s="22" t="s">
        <v>25</v>
      </c>
      <c r="Y5" s="22" t="s">
        <v>24</v>
      </c>
      <c r="Z5" s="22" t="s">
        <v>25</v>
      </c>
      <c r="AA5" s="22" t="s">
        <v>24</v>
      </c>
      <c r="AB5" s="22" t="s">
        <v>25</v>
      </c>
      <c r="AC5" s="22" t="s">
        <v>24</v>
      </c>
      <c r="AD5" s="22" t="s">
        <v>25</v>
      </c>
      <c r="AE5" s="23"/>
      <c r="AF5" s="23"/>
      <c r="AG5" s="23"/>
      <c r="AH5" s="12"/>
    </row>
    <row r="6" spans="1:34">
      <c r="A6" s="24">
        <v>1</v>
      </c>
      <c r="B6" s="24">
        <v>2</v>
      </c>
      <c r="C6" s="24"/>
      <c r="D6" s="24"/>
      <c r="E6" s="24"/>
      <c r="F6" s="24"/>
      <c r="G6" s="24"/>
      <c r="H6" s="24"/>
      <c r="I6" s="24">
        <v>3</v>
      </c>
      <c r="J6" s="25">
        <v>4</v>
      </c>
      <c r="K6" s="26"/>
      <c r="L6" s="24">
        <v>5</v>
      </c>
      <c r="M6" s="27">
        <v>6</v>
      </c>
      <c r="N6" s="24">
        <v>7</v>
      </c>
      <c r="O6" s="24">
        <v>8</v>
      </c>
      <c r="P6" s="24">
        <v>9</v>
      </c>
      <c r="Q6" s="24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4">
        <v>16</v>
      </c>
      <c r="X6" s="24">
        <v>17</v>
      </c>
      <c r="Y6" s="24">
        <v>18</v>
      </c>
      <c r="Z6" s="24">
        <v>19</v>
      </c>
      <c r="AA6" s="24">
        <v>20</v>
      </c>
      <c r="AB6" s="24">
        <v>21</v>
      </c>
      <c r="AC6" s="24">
        <v>22</v>
      </c>
      <c r="AD6" s="24">
        <v>23</v>
      </c>
      <c r="AE6" s="24">
        <v>24</v>
      </c>
      <c r="AF6" s="24">
        <v>25</v>
      </c>
      <c r="AG6" s="24">
        <v>26</v>
      </c>
    </row>
    <row r="7" spans="1:34">
      <c r="A7" s="28"/>
      <c r="B7" s="29"/>
      <c r="C7" s="30"/>
      <c r="D7" s="30"/>
      <c r="E7" s="30"/>
      <c r="F7" s="30"/>
      <c r="G7" s="30"/>
      <c r="H7" s="30"/>
      <c r="I7" s="30"/>
      <c r="J7" s="31"/>
      <c r="K7" s="32"/>
      <c r="L7" s="33"/>
      <c r="M7" s="34"/>
      <c r="N7" s="34"/>
      <c r="O7" s="34"/>
      <c r="P7" s="34"/>
      <c r="Q7" s="34"/>
      <c r="R7" s="34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1:34" ht="18.75">
      <c r="A8" s="36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34"/>
      <c r="N8" s="34"/>
      <c r="O8" s="34"/>
      <c r="P8" s="34"/>
      <c r="Q8" s="34"/>
      <c r="R8" s="3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4"/>
    </row>
    <row r="9" spans="1:34">
      <c r="A9" s="28">
        <v>1</v>
      </c>
      <c r="B9" s="29" t="s">
        <v>27</v>
      </c>
      <c r="C9" s="29"/>
      <c r="D9" s="29"/>
      <c r="E9" s="29">
        <v>1</v>
      </c>
      <c r="F9" s="29">
        <f>SUM(O9:Q9)-N9</f>
        <v>-23</v>
      </c>
      <c r="G9" s="29"/>
      <c r="H9" s="29"/>
      <c r="I9" s="39"/>
      <c r="J9" s="40" t="s">
        <v>28</v>
      </c>
      <c r="K9" s="41" t="s">
        <v>29</v>
      </c>
      <c r="L9" s="42">
        <v>507</v>
      </c>
      <c r="M9" s="42">
        <v>140</v>
      </c>
      <c r="N9" s="42">
        <v>130</v>
      </c>
      <c r="O9" s="42">
        <v>100</v>
      </c>
      <c r="P9" s="42">
        <v>3</v>
      </c>
      <c r="Q9" s="42">
        <v>4</v>
      </c>
      <c r="R9" s="42">
        <v>23</v>
      </c>
      <c r="S9" s="42">
        <v>27</v>
      </c>
      <c r="T9" s="42"/>
      <c r="U9" s="42">
        <v>102</v>
      </c>
      <c r="V9" s="42">
        <v>1</v>
      </c>
      <c r="W9" s="42"/>
      <c r="X9" s="42"/>
      <c r="Y9" s="43"/>
      <c r="Z9" s="43"/>
      <c r="AA9" s="43"/>
      <c r="AB9" s="43"/>
      <c r="AC9" s="43"/>
      <c r="AD9" s="43"/>
      <c r="AE9" s="42"/>
      <c r="AF9" s="34"/>
      <c r="AG9" s="34"/>
    </row>
    <row r="10" spans="1:34">
      <c r="A10" s="28"/>
      <c r="B10" s="29"/>
      <c r="C10" s="29"/>
      <c r="D10" s="29"/>
      <c r="E10" s="29">
        <v>1</v>
      </c>
      <c r="F10" s="29">
        <f t="shared" ref="F10:F73" si="0">SUM(O10:Q10)-N10</f>
        <v>-5</v>
      </c>
      <c r="G10" s="29"/>
      <c r="H10" s="29"/>
      <c r="I10" s="29"/>
      <c r="J10" s="40" t="s">
        <v>28</v>
      </c>
      <c r="K10" s="44" t="s">
        <v>30</v>
      </c>
      <c r="L10" s="42">
        <v>302</v>
      </c>
      <c r="M10" s="42">
        <v>86</v>
      </c>
      <c r="N10" s="42">
        <v>68</v>
      </c>
      <c r="O10" s="45">
        <v>58</v>
      </c>
      <c r="P10" s="42">
        <v>2</v>
      </c>
      <c r="Q10" s="46">
        <v>3</v>
      </c>
      <c r="R10" s="42">
        <v>5</v>
      </c>
      <c r="S10" s="42">
        <v>2</v>
      </c>
      <c r="T10" s="42"/>
      <c r="U10" s="45">
        <v>66</v>
      </c>
      <c r="V10" s="42"/>
      <c r="W10" s="46"/>
      <c r="X10" s="42"/>
      <c r="Y10" s="42"/>
      <c r="Z10" s="42"/>
      <c r="AA10" s="47"/>
      <c r="AB10" s="47"/>
      <c r="AC10" s="42"/>
      <c r="AD10" s="42"/>
      <c r="AE10" s="42"/>
      <c r="AF10" s="42"/>
      <c r="AG10" s="42"/>
    </row>
    <row r="11" spans="1:34">
      <c r="A11" s="28"/>
      <c r="B11" s="29"/>
      <c r="C11" s="29"/>
      <c r="D11" s="29">
        <v>1</v>
      </c>
      <c r="E11" s="29">
        <v>1</v>
      </c>
      <c r="F11" s="29">
        <f t="shared" si="0"/>
        <v>0</v>
      </c>
      <c r="G11" s="29"/>
      <c r="H11" s="29"/>
      <c r="I11" s="39"/>
      <c r="J11" s="40" t="s">
        <v>28</v>
      </c>
      <c r="K11" s="44" t="s">
        <v>31</v>
      </c>
      <c r="L11" s="42">
        <v>192</v>
      </c>
      <c r="M11" s="42">
        <v>59</v>
      </c>
      <c r="N11" s="42">
        <v>41</v>
      </c>
      <c r="O11" s="45">
        <v>41</v>
      </c>
      <c r="P11" s="42"/>
      <c r="Q11" s="46"/>
      <c r="R11" s="42">
        <v>0</v>
      </c>
      <c r="S11" s="42">
        <v>4</v>
      </c>
      <c r="T11" s="42"/>
      <c r="U11" s="45">
        <v>37</v>
      </c>
      <c r="V11" s="42"/>
      <c r="W11" s="46"/>
      <c r="X11" s="42"/>
      <c r="Y11" s="42"/>
      <c r="Z11" s="42"/>
      <c r="AA11" s="47"/>
      <c r="AB11" s="47"/>
      <c r="AC11" s="42"/>
      <c r="AD11" s="42"/>
      <c r="AE11" s="42"/>
      <c r="AF11" s="42"/>
      <c r="AG11" s="42"/>
    </row>
    <row r="12" spans="1:34">
      <c r="A12" s="28"/>
      <c r="B12" s="29"/>
      <c r="C12" s="29"/>
      <c r="D12" s="29"/>
      <c r="E12" s="29">
        <v>1</v>
      </c>
      <c r="F12" s="29">
        <f t="shared" si="0"/>
        <v>-2</v>
      </c>
      <c r="G12" s="29"/>
      <c r="H12" s="29"/>
      <c r="I12" s="39"/>
      <c r="J12" s="40" t="s">
        <v>28</v>
      </c>
      <c r="K12" s="44" t="s">
        <v>32</v>
      </c>
      <c r="L12" s="42">
        <v>133</v>
      </c>
      <c r="M12" s="42">
        <v>41</v>
      </c>
      <c r="N12" s="42">
        <v>25</v>
      </c>
      <c r="O12" s="45">
        <v>22</v>
      </c>
      <c r="P12" s="42">
        <v>1</v>
      </c>
      <c r="Q12" s="46"/>
      <c r="R12" s="42">
        <v>2</v>
      </c>
      <c r="S12" s="42">
        <v>2</v>
      </c>
      <c r="T12" s="42"/>
      <c r="U12" s="45">
        <v>23</v>
      </c>
      <c r="V12" s="42"/>
      <c r="W12" s="46"/>
      <c r="X12" s="42"/>
      <c r="Y12" s="42"/>
      <c r="Z12" s="42"/>
      <c r="AA12" s="47"/>
      <c r="AB12" s="47"/>
      <c r="AC12" s="42"/>
      <c r="AD12" s="42"/>
      <c r="AE12" s="42"/>
      <c r="AF12" s="42"/>
      <c r="AG12" s="42"/>
    </row>
    <row r="13" spans="1:34">
      <c r="A13" s="28"/>
      <c r="B13" s="29"/>
      <c r="C13" s="29"/>
      <c r="D13" s="29"/>
      <c r="E13" s="29">
        <v>1</v>
      </c>
      <c r="F13" s="29">
        <f t="shared" si="0"/>
        <v>-11</v>
      </c>
      <c r="G13" s="29"/>
      <c r="H13" s="29"/>
      <c r="I13" s="48"/>
      <c r="J13" s="40" t="s">
        <v>28</v>
      </c>
      <c r="K13" s="44" t="s">
        <v>33</v>
      </c>
      <c r="L13" s="42">
        <v>122</v>
      </c>
      <c r="M13" s="42">
        <v>33</v>
      </c>
      <c r="N13" s="42">
        <v>26</v>
      </c>
      <c r="O13" s="45">
        <v>10</v>
      </c>
      <c r="P13" s="42">
        <v>2</v>
      </c>
      <c r="Q13" s="46">
        <v>3</v>
      </c>
      <c r="R13" s="42">
        <v>11</v>
      </c>
      <c r="S13" s="42"/>
      <c r="T13" s="42"/>
      <c r="U13" s="45">
        <v>26</v>
      </c>
      <c r="V13" s="42"/>
      <c r="W13" s="46"/>
      <c r="X13" s="42"/>
      <c r="Y13" s="42"/>
      <c r="Z13" s="42"/>
      <c r="AA13" s="47"/>
      <c r="AB13" s="47"/>
      <c r="AC13" s="42"/>
      <c r="AD13" s="42"/>
      <c r="AE13" s="42"/>
      <c r="AF13" s="42"/>
      <c r="AG13" s="42"/>
    </row>
    <row r="14" spans="1:34">
      <c r="A14" s="28"/>
      <c r="B14" s="29"/>
      <c r="C14" s="29"/>
      <c r="D14" s="29"/>
      <c r="E14" s="29">
        <v>1</v>
      </c>
      <c r="F14" s="29">
        <f t="shared" si="0"/>
        <v>-10</v>
      </c>
      <c r="G14" s="29"/>
      <c r="H14" s="29"/>
      <c r="I14" s="48"/>
      <c r="J14" s="40" t="s">
        <v>28</v>
      </c>
      <c r="K14" s="44" t="s">
        <v>34</v>
      </c>
      <c r="L14" s="42">
        <v>213</v>
      </c>
      <c r="M14" s="42">
        <v>58</v>
      </c>
      <c r="N14" s="42">
        <v>45</v>
      </c>
      <c r="O14" s="45">
        <v>35</v>
      </c>
      <c r="P14" s="42"/>
      <c r="Q14" s="46"/>
      <c r="R14" s="42">
        <v>10</v>
      </c>
      <c r="S14" s="42">
        <v>5</v>
      </c>
      <c r="T14" s="42"/>
      <c r="U14" s="45">
        <v>40</v>
      </c>
      <c r="V14" s="42"/>
      <c r="W14" s="46"/>
      <c r="X14" s="47"/>
      <c r="Y14" s="42"/>
      <c r="Z14" s="42"/>
      <c r="AA14" s="42"/>
      <c r="AB14" s="47"/>
      <c r="AC14" s="42"/>
      <c r="AD14" s="42"/>
      <c r="AE14" s="42"/>
      <c r="AF14" s="42"/>
      <c r="AG14" s="42"/>
    </row>
    <row r="15" spans="1:34">
      <c r="A15" s="28"/>
      <c r="B15" s="29"/>
      <c r="C15" s="29"/>
      <c r="D15" s="29"/>
      <c r="E15" s="29">
        <v>1</v>
      </c>
      <c r="F15" s="29">
        <f t="shared" si="0"/>
        <v>-16</v>
      </c>
      <c r="G15" s="29"/>
      <c r="H15" s="29"/>
      <c r="I15" s="48"/>
      <c r="J15" s="40" t="s">
        <v>28</v>
      </c>
      <c r="K15" s="44" t="s">
        <v>35</v>
      </c>
      <c r="L15" s="42">
        <v>252</v>
      </c>
      <c r="M15" s="42">
        <v>62</v>
      </c>
      <c r="N15" s="42">
        <v>56</v>
      </c>
      <c r="O15" s="45">
        <v>40</v>
      </c>
      <c r="P15" s="42"/>
      <c r="Q15" s="46"/>
      <c r="R15" s="42">
        <v>16</v>
      </c>
      <c r="S15" s="42">
        <v>2</v>
      </c>
      <c r="T15" s="42"/>
      <c r="U15" s="45">
        <v>54</v>
      </c>
      <c r="V15" s="42"/>
      <c r="W15" s="46"/>
      <c r="X15" s="47"/>
      <c r="Y15" s="42"/>
      <c r="Z15" s="42"/>
      <c r="AA15" s="42"/>
      <c r="AB15" s="47"/>
      <c r="AC15" s="42"/>
      <c r="AD15" s="42"/>
      <c r="AE15" s="42"/>
      <c r="AF15" s="42"/>
      <c r="AG15" s="42"/>
    </row>
    <row r="16" spans="1:34">
      <c r="A16" s="28"/>
      <c r="B16" s="29"/>
      <c r="C16" s="29"/>
      <c r="D16" s="29"/>
      <c r="E16" s="29">
        <v>1</v>
      </c>
      <c r="F16" s="29">
        <f t="shared" si="0"/>
        <v>-22</v>
      </c>
      <c r="G16" s="29"/>
      <c r="H16" s="29"/>
      <c r="I16" s="48"/>
      <c r="J16" s="40" t="s">
        <v>28</v>
      </c>
      <c r="K16" s="44" t="s">
        <v>36</v>
      </c>
      <c r="L16" s="42">
        <v>141</v>
      </c>
      <c r="M16" s="42">
        <v>46</v>
      </c>
      <c r="N16" s="42">
        <v>30</v>
      </c>
      <c r="O16" s="45">
        <v>6</v>
      </c>
      <c r="P16" s="42"/>
      <c r="Q16" s="46">
        <v>2</v>
      </c>
      <c r="R16" s="42">
        <v>22</v>
      </c>
      <c r="S16" s="42"/>
      <c r="T16" s="42"/>
      <c r="U16" s="49">
        <v>30</v>
      </c>
      <c r="V16" s="42"/>
      <c r="W16" s="46"/>
      <c r="X16" s="47"/>
      <c r="Y16" s="42"/>
      <c r="Z16" s="42"/>
      <c r="AA16" s="42"/>
      <c r="AB16" s="47"/>
      <c r="AC16" s="42"/>
      <c r="AD16" s="42"/>
      <c r="AE16" s="42"/>
      <c r="AF16" s="42"/>
      <c r="AG16" s="42"/>
    </row>
    <row r="17" spans="1:33">
      <c r="A17" s="28"/>
      <c r="B17" s="29"/>
      <c r="C17" s="29"/>
      <c r="D17" s="29"/>
      <c r="E17" s="29"/>
      <c r="F17" s="29">
        <f t="shared" si="0"/>
        <v>-89</v>
      </c>
      <c r="G17" s="50">
        <f>(SUM(O17:Q17)/N17)*100</f>
        <v>78.859857482185276</v>
      </c>
      <c r="H17" s="50"/>
      <c r="I17" s="51">
        <f>((S17+T17+U17+W17+Y17)/N17)*100</f>
        <v>99.762470308788593</v>
      </c>
      <c r="J17" s="40"/>
      <c r="K17" s="52"/>
      <c r="L17" s="53">
        <f>SUM(L9:L16)</f>
        <v>1862</v>
      </c>
      <c r="M17" s="53">
        <f t="shared" ref="M17:AG17" si="1">SUM(M9:M16)</f>
        <v>525</v>
      </c>
      <c r="N17" s="53">
        <f t="shared" si="1"/>
        <v>421</v>
      </c>
      <c r="O17" s="53">
        <f t="shared" si="1"/>
        <v>312</v>
      </c>
      <c r="P17" s="53">
        <f t="shared" si="1"/>
        <v>8</v>
      </c>
      <c r="Q17" s="53">
        <f t="shared" si="1"/>
        <v>12</v>
      </c>
      <c r="R17" s="53">
        <f t="shared" si="1"/>
        <v>89</v>
      </c>
      <c r="S17" s="53">
        <f t="shared" si="1"/>
        <v>42</v>
      </c>
      <c r="T17" s="53">
        <f t="shared" si="1"/>
        <v>0</v>
      </c>
      <c r="U17" s="53">
        <f t="shared" si="1"/>
        <v>378</v>
      </c>
      <c r="V17" s="53">
        <f t="shared" si="1"/>
        <v>1</v>
      </c>
      <c r="W17" s="53">
        <f t="shared" si="1"/>
        <v>0</v>
      </c>
      <c r="X17" s="53">
        <f t="shared" si="1"/>
        <v>0</v>
      </c>
      <c r="Y17" s="53">
        <f t="shared" si="1"/>
        <v>0</v>
      </c>
      <c r="Z17" s="53">
        <f t="shared" si="1"/>
        <v>0</v>
      </c>
      <c r="AA17" s="53">
        <f t="shared" si="1"/>
        <v>0</v>
      </c>
      <c r="AB17" s="53">
        <f t="shared" si="1"/>
        <v>0</v>
      </c>
      <c r="AC17" s="53">
        <f t="shared" si="1"/>
        <v>0</v>
      </c>
      <c r="AD17" s="53">
        <f t="shared" si="1"/>
        <v>0</v>
      </c>
      <c r="AE17" s="53">
        <f t="shared" si="1"/>
        <v>0</v>
      </c>
      <c r="AF17" s="53">
        <f t="shared" si="1"/>
        <v>0</v>
      </c>
      <c r="AG17" s="53">
        <f t="shared" si="1"/>
        <v>0</v>
      </c>
    </row>
    <row r="18" spans="1:33">
      <c r="A18" s="28"/>
      <c r="B18" s="29"/>
      <c r="C18" s="29"/>
      <c r="D18" s="29"/>
      <c r="E18" s="29"/>
      <c r="F18" s="29">
        <f t="shared" si="0"/>
        <v>0</v>
      </c>
      <c r="G18" s="29"/>
      <c r="H18" s="29"/>
      <c r="I18" s="48"/>
      <c r="J18" s="40"/>
      <c r="K18" s="52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3"/>
    </row>
    <row r="19" spans="1:33">
      <c r="A19" s="28">
        <v>2</v>
      </c>
      <c r="B19" s="29" t="s">
        <v>37</v>
      </c>
      <c r="C19" s="29"/>
      <c r="D19" s="29"/>
      <c r="E19" s="29">
        <v>1</v>
      </c>
      <c r="F19" s="29">
        <f t="shared" si="0"/>
        <v>-101</v>
      </c>
      <c r="G19" s="29"/>
      <c r="H19" s="29"/>
      <c r="I19" s="48"/>
      <c r="J19" s="40" t="s">
        <v>28</v>
      </c>
      <c r="K19" s="30" t="s">
        <v>38</v>
      </c>
      <c r="L19" s="55">
        <v>914</v>
      </c>
      <c r="M19" s="55">
        <v>266</v>
      </c>
      <c r="N19" s="55">
        <v>224</v>
      </c>
      <c r="O19" s="55">
        <v>113</v>
      </c>
      <c r="P19" s="55">
        <v>4</v>
      </c>
      <c r="Q19" s="55">
        <v>6</v>
      </c>
      <c r="R19" s="55">
        <v>101</v>
      </c>
      <c r="S19" s="55"/>
      <c r="T19" s="55"/>
      <c r="U19" s="55">
        <v>213</v>
      </c>
      <c r="V19" s="55"/>
      <c r="W19" s="55"/>
      <c r="X19" s="55"/>
      <c r="Y19" s="55"/>
      <c r="Z19" s="55"/>
      <c r="AA19" s="55"/>
      <c r="AB19" s="55"/>
      <c r="AC19" s="55">
        <v>11</v>
      </c>
      <c r="AD19" s="55"/>
      <c r="AE19" s="55"/>
      <c r="AF19" s="55"/>
      <c r="AG19" s="34"/>
    </row>
    <row r="20" spans="1:33">
      <c r="A20" s="28"/>
      <c r="B20" s="29"/>
      <c r="C20" s="29"/>
      <c r="D20" s="29"/>
      <c r="E20" s="29">
        <v>1</v>
      </c>
      <c r="F20" s="29">
        <f t="shared" si="0"/>
        <v>-115</v>
      </c>
      <c r="G20" s="29"/>
      <c r="H20" s="29"/>
      <c r="I20" s="48"/>
      <c r="J20" s="40" t="s">
        <v>28</v>
      </c>
      <c r="K20" s="30" t="s">
        <v>39</v>
      </c>
      <c r="L20" s="55">
        <v>422</v>
      </c>
      <c r="M20" s="34">
        <v>221</v>
      </c>
      <c r="N20" s="34">
        <v>138</v>
      </c>
      <c r="O20" s="34">
        <v>11</v>
      </c>
      <c r="P20" s="34"/>
      <c r="Q20" s="34">
        <v>12</v>
      </c>
      <c r="R20" s="34">
        <v>115</v>
      </c>
      <c r="S20" s="34"/>
      <c r="T20" s="34"/>
      <c r="U20" s="34">
        <v>10</v>
      </c>
      <c r="V20" s="34"/>
      <c r="W20" s="34"/>
      <c r="X20" s="34"/>
      <c r="Y20" s="34"/>
      <c r="Z20" s="34"/>
      <c r="AA20" s="34"/>
      <c r="AB20" s="34"/>
      <c r="AC20" s="34">
        <v>128</v>
      </c>
      <c r="AD20" s="34"/>
      <c r="AE20" s="34"/>
      <c r="AF20" s="34"/>
      <c r="AG20" s="34"/>
    </row>
    <row r="21" spans="1:33">
      <c r="A21" s="28"/>
      <c r="B21" s="29"/>
      <c r="C21" s="29"/>
      <c r="D21" s="29">
        <v>1</v>
      </c>
      <c r="E21" s="29">
        <v>1</v>
      </c>
      <c r="F21" s="29">
        <f t="shared" si="0"/>
        <v>0</v>
      </c>
      <c r="G21" s="29"/>
      <c r="H21" s="29"/>
      <c r="I21" s="48"/>
      <c r="J21" s="40" t="s">
        <v>28</v>
      </c>
      <c r="K21" s="56" t="s">
        <v>40</v>
      </c>
      <c r="L21" s="42">
        <v>1043</v>
      </c>
      <c r="M21" s="42">
        <v>346</v>
      </c>
      <c r="N21" s="42">
        <v>248</v>
      </c>
      <c r="O21" s="42">
        <f>168+74</f>
        <v>242</v>
      </c>
      <c r="P21" s="42">
        <v>2</v>
      </c>
      <c r="Q21" s="42">
        <v>4</v>
      </c>
      <c r="R21" s="42"/>
      <c r="S21" s="43"/>
      <c r="T21" s="47">
        <v>248</v>
      </c>
      <c r="U21" s="42"/>
      <c r="V21" s="43"/>
      <c r="W21" s="42"/>
      <c r="X21" s="42"/>
      <c r="Y21" s="43"/>
      <c r="Z21" s="43"/>
      <c r="AA21" s="43"/>
      <c r="AB21" s="43"/>
      <c r="AC21" s="43"/>
      <c r="AD21" s="43"/>
      <c r="AE21" s="47"/>
      <c r="AF21" s="43"/>
      <c r="AG21" s="43"/>
    </row>
    <row r="22" spans="1:33">
      <c r="A22" s="28"/>
      <c r="B22" s="29"/>
      <c r="C22" s="29"/>
      <c r="D22" s="29"/>
      <c r="E22" s="29">
        <v>1</v>
      </c>
      <c r="F22" s="29">
        <f t="shared" si="0"/>
        <v>-35</v>
      </c>
      <c r="G22" s="29"/>
      <c r="H22" s="29"/>
      <c r="I22" s="48"/>
      <c r="J22" s="40" t="s">
        <v>28</v>
      </c>
      <c r="K22" s="56" t="s">
        <v>41</v>
      </c>
      <c r="L22" s="42">
        <v>455</v>
      </c>
      <c r="M22" s="42">
        <v>134</v>
      </c>
      <c r="N22" s="42">
        <v>98</v>
      </c>
      <c r="O22" s="42">
        <v>56</v>
      </c>
      <c r="P22" s="42">
        <v>4</v>
      </c>
      <c r="Q22" s="42">
        <v>3</v>
      </c>
      <c r="R22" s="42">
        <v>35</v>
      </c>
      <c r="S22" s="43"/>
      <c r="T22" s="47"/>
      <c r="U22" s="42">
        <v>20</v>
      </c>
      <c r="V22" s="43"/>
      <c r="W22" s="42"/>
      <c r="X22" s="42"/>
      <c r="Y22" s="43"/>
      <c r="Z22" s="43"/>
      <c r="AA22" s="43"/>
      <c r="AB22" s="43"/>
      <c r="AC22" s="42">
        <v>78</v>
      </c>
      <c r="AD22" s="43"/>
      <c r="AE22" s="47"/>
      <c r="AF22" s="43"/>
      <c r="AG22" s="43"/>
    </row>
    <row r="23" spans="1:33">
      <c r="A23" s="28"/>
      <c r="B23" s="29"/>
      <c r="C23" s="29"/>
      <c r="D23" s="29"/>
      <c r="E23" s="29"/>
      <c r="F23" s="29">
        <f t="shared" si="0"/>
        <v>-251</v>
      </c>
      <c r="G23" s="50">
        <f>(SUM(O23:Q23)/N23)*100</f>
        <v>64.548022598870062</v>
      </c>
      <c r="H23" s="50"/>
      <c r="I23" s="51">
        <f>((S23+T23+U23+W23+Y23)/N23)*100</f>
        <v>69.350282485875709</v>
      </c>
      <c r="J23" s="40"/>
      <c r="K23" s="56"/>
      <c r="L23" s="53">
        <f>SUM(L19:L22)</f>
        <v>2834</v>
      </c>
      <c r="M23" s="53">
        <f t="shared" ref="M23:AG23" si="2">SUM(M19:M22)</f>
        <v>967</v>
      </c>
      <c r="N23" s="53">
        <f t="shared" si="2"/>
        <v>708</v>
      </c>
      <c r="O23" s="53">
        <f t="shared" si="2"/>
        <v>422</v>
      </c>
      <c r="P23" s="53">
        <f t="shared" si="2"/>
        <v>10</v>
      </c>
      <c r="Q23" s="53">
        <f t="shared" si="2"/>
        <v>25</v>
      </c>
      <c r="R23" s="53">
        <f t="shared" si="2"/>
        <v>251</v>
      </c>
      <c r="S23" s="53">
        <f t="shared" si="2"/>
        <v>0</v>
      </c>
      <c r="T23" s="53">
        <f t="shared" si="2"/>
        <v>248</v>
      </c>
      <c r="U23" s="53">
        <f t="shared" si="2"/>
        <v>243</v>
      </c>
      <c r="V23" s="53">
        <f t="shared" si="2"/>
        <v>0</v>
      </c>
      <c r="W23" s="53">
        <f t="shared" si="2"/>
        <v>0</v>
      </c>
      <c r="X23" s="53">
        <f t="shared" si="2"/>
        <v>0</v>
      </c>
      <c r="Y23" s="53">
        <f t="shared" si="2"/>
        <v>0</v>
      </c>
      <c r="Z23" s="53">
        <f t="shared" si="2"/>
        <v>0</v>
      </c>
      <c r="AA23" s="53">
        <f t="shared" si="2"/>
        <v>0</v>
      </c>
      <c r="AB23" s="53">
        <f t="shared" si="2"/>
        <v>0</v>
      </c>
      <c r="AC23" s="53">
        <f t="shared" si="2"/>
        <v>217</v>
      </c>
      <c r="AD23" s="53">
        <f t="shared" si="2"/>
        <v>0</v>
      </c>
      <c r="AE23" s="53">
        <f t="shared" si="2"/>
        <v>0</v>
      </c>
      <c r="AF23" s="53">
        <f t="shared" si="2"/>
        <v>0</v>
      </c>
      <c r="AG23" s="53">
        <f t="shared" si="2"/>
        <v>0</v>
      </c>
    </row>
    <row r="24" spans="1:33">
      <c r="A24" s="28"/>
      <c r="B24" s="29"/>
      <c r="C24" s="29"/>
      <c r="D24" s="29"/>
      <c r="E24" s="29"/>
      <c r="F24" s="29">
        <f t="shared" si="0"/>
        <v>0</v>
      </c>
      <c r="G24" s="29"/>
      <c r="H24" s="29"/>
      <c r="I24" s="48"/>
      <c r="J24" s="40"/>
      <c r="K24" s="56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</row>
    <row r="25" spans="1:33">
      <c r="A25" s="28">
        <v>3</v>
      </c>
      <c r="B25" s="29" t="s">
        <v>42</v>
      </c>
      <c r="C25" s="29"/>
      <c r="D25" s="29"/>
      <c r="E25" s="29">
        <v>1</v>
      </c>
      <c r="F25" s="29">
        <f t="shared" si="0"/>
        <v>-64</v>
      </c>
      <c r="G25" s="29"/>
      <c r="H25" s="29"/>
      <c r="I25" s="48"/>
      <c r="J25" s="40" t="s">
        <v>28</v>
      </c>
      <c r="K25" s="56" t="s">
        <v>43</v>
      </c>
      <c r="L25" s="42">
        <v>567</v>
      </c>
      <c r="M25" s="42">
        <v>156</v>
      </c>
      <c r="N25" s="42">
        <v>114</v>
      </c>
      <c r="O25" s="42">
        <v>40</v>
      </c>
      <c r="P25" s="42">
        <v>6</v>
      </c>
      <c r="Q25" s="42">
        <v>4</v>
      </c>
      <c r="R25" s="42">
        <v>64</v>
      </c>
      <c r="S25" s="43"/>
      <c r="T25" s="47"/>
      <c r="U25" s="42">
        <v>114</v>
      </c>
      <c r="V25" s="43"/>
      <c r="W25" s="47"/>
      <c r="X25" s="47"/>
      <c r="Y25" s="43"/>
      <c r="Z25" s="43"/>
      <c r="AA25" s="43"/>
      <c r="AB25" s="43"/>
      <c r="AC25" s="43"/>
      <c r="AD25" s="43"/>
      <c r="AE25" s="42"/>
      <c r="AF25" s="43"/>
      <c r="AG25" s="43"/>
    </row>
    <row r="26" spans="1:33">
      <c r="A26" s="28"/>
      <c r="B26" s="29"/>
      <c r="C26" s="29"/>
      <c r="D26" s="29"/>
      <c r="E26" s="29">
        <v>1</v>
      </c>
      <c r="F26" s="29">
        <f t="shared" si="0"/>
        <v>-84</v>
      </c>
      <c r="G26" s="29"/>
      <c r="H26" s="29"/>
      <c r="I26" s="48"/>
      <c r="J26" s="40" t="s">
        <v>28</v>
      </c>
      <c r="K26" s="57" t="s">
        <v>44</v>
      </c>
      <c r="L26" s="42">
        <v>719</v>
      </c>
      <c r="M26" s="42">
        <v>193</v>
      </c>
      <c r="N26" s="42">
        <v>157</v>
      </c>
      <c r="O26" s="42">
        <v>68</v>
      </c>
      <c r="P26" s="42">
        <v>3</v>
      </c>
      <c r="Q26" s="42">
        <v>2</v>
      </c>
      <c r="R26" s="42">
        <v>84</v>
      </c>
      <c r="S26" s="43"/>
      <c r="T26" s="47"/>
      <c r="U26" s="42">
        <v>157</v>
      </c>
      <c r="V26" s="43"/>
      <c r="W26" s="47"/>
      <c r="X26" s="47"/>
      <c r="Y26" s="43"/>
      <c r="Z26" s="43"/>
      <c r="AA26" s="43"/>
      <c r="AB26" s="43"/>
      <c r="AC26" s="43"/>
      <c r="AD26" s="43"/>
      <c r="AE26" s="42"/>
      <c r="AF26" s="43"/>
      <c r="AG26" s="43"/>
    </row>
    <row r="27" spans="1:33">
      <c r="A27" s="28"/>
      <c r="B27" s="29"/>
      <c r="C27" s="29"/>
      <c r="D27" s="29"/>
      <c r="E27" s="29">
        <v>1</v>
      </c>
      <c r="F27" s="29">
        <f t="shared" si="0"/>
        <v>-74</v>
      </c>
      <c r="G27" s="29"/>
      <c r="H27" s="29"/>
      <c r="I27" s="48"/>
      <c r="J27" s="40" t="s">
        <v>28</v>
      </c>
      <c r="K27" s="57" t="s">
        <v>45</v>
      </c>
      <c r="L27" s="42">
        <v>542</v>
      </c>
      <c r="M27" s="42">
        <v>151</v>
      </c>
      <c r="N27" s="42">
        <v>122</v>
      </c>
      <c r="O27" s="42">
        <v>42</v>
      </c>
      <c r="P27" s="42">
        <v>4</v>
      </c>
      <c r="Q27" s="42">
        <v>2</v>
      </c>
      <c r="R27" s="42">
        <v>74</v>
      </c>
      <c r="S27" s="43"/>
      <c r="T27" s="42"/>
      <c r="U27" s="42">
        <v>19</v>
      </c>
      <c r="V27" s="43"/>
      <c r="W27" s="47"/>
      <c r="X27" s="47"/>
      <c r="Y27" s="43"/>
      <c r="Z27" s="43"/>
      <c r="AA27" s="43"/>
      <c r="AB27" s="43"/>
      <c r="AC27" s="42">
        <v>103</v>
      </c>
      <c r="AD27" s="43"/>
      <c r="AE27" s="47"/>
      <c r="AF27" s="43"/>
      <c r="AG27" s="43"/>
    </row>
    <row r="28" spans="1:33">
      <c r="A28" s="28"/>
      <c r="B28" s="29"/>
      <c r="C28" s="29"/>
      <c r="D28" s="29"/>
      <c r="E28" s="29">
        <v>1</v>
      </c>
      <c r="F28" s="29">
        <f t="shared" si="0"/>
        <v>-69</v>
      </c>
      <c r="G28" s="29"/>
      <c r="H28" s="29"/>
      <c r="I28" s="48"/>
      <c r="J28" s="40" t="s">
        <v>28</v>
      </c>
      <c r="K28" s="57" t="s">
        <v>46</v>
      </c>
      <c r="L28" s="42">
        <v>424</v>
      </c>
      <c r="M28" s="42">
        <v>128</v>
      </c>
      <c r="N28" s="42">
        <v>114</v>
      </c>
      <c r="O28" s="42">
        <v>41</v>
      </c>
      <c r="P28" s="42">
        <v>3</v>
      </c>
      <c r="Q28" s="42">
        <v>1</v>
      </c>
      <c r="R28" s="42">
        <v>69</v>
      </c>
      <c r="S28" s="43"/>
      <c r="T28" s="47"/>
      <c r="U28" s="42">
        <v>97</v>
      </c>
      <c r="V28" s="43"/>
      <c r="W28" s="47"/>
      <c r="X28" s="47"/>
      <c r="Y28" s="43"/>
      <c r="Z28" s="43"/>
      <c r="AA28" s="43"/>
      <c r="AB28" s="43"/>
      <c r="AC28" s="42">
        <v>17</v>
      </c>
      <c r="AD28" s="43"/>
      <c r="AE28" s="47"/>
      <c r="AF28" s="43"/>
      <c r="AG28" s="43"/>
    </row>
    <row r="29" spans="1:33">
      <c r="A29" s="28"/>
      <c r="B29" s="29"/>
      <c r="C29" s="29"/>
      <c r="D29" s="29"/>
      <c r="E29" s="29"/>
      <c r="F29" s="29">
        <f t="shared" si="0"/>
        <v>-291</v>
      </c>
      <c r="G29" s="50">
        <f>(SUM(O29:Q29)/N29)*100</f>
        <v>42.603550295857993</v>
      </c>
      <c r="H29" s="50"/>
      <c r="I29" s="51">
        <f>((S29+T29+U29+W29+Y29)/N29)*100</f>
        <v>76.331360946745562</v>
      </c>
      <c r="J29" s="40"/>
      <c r="K29" s="56"/>
      <c r="L29" s="53">
        <f>SUM(L25:L28)</f>
        <v>2252</v>
      </c>
      <c r="M29" s="53">
        <f t="shared" ref="M29:AG29" si="3">SUM(M25:M28)</f>
        <v>628</v>
      </c>
      <c r="N29" s="53">
        <f t="shared" si="3"/>
        <v>507</v>
      </c>
      <c r="O29" s="53">
        <f t="shared" si="3"/>
        <v>191</v>
      </c>
      <c r="P29" s="53">
        <f t="shared" si="3"/>
        <v>16</v>
      </c>
      <c r="Q29" s="53">
        <f t="shared" si="3"/>
        <v>9</v>
      </c>
      <c r="R29" s="53">
        <f t="shared" si="3"/>
        <v>291</v>
      </c>
      <c r="S29" s="53">
        <f t="shared" si="3"/>
        <v>0</v>
      </c>
      <c r="T29" s="53">
        <f t="shared" si="3"/>
        <v>0</v>
      </c>
      <c r="U29" s="53">
        <f t="shared" si="3"/>
        <v>387</v>
      </c>
      <c r="V29" s="53">
        <f t="shared" si="3"/>
        <v>0</v>
      </c>
      <c r="W29" s="53">
        <f t="shared" si="3"/>
        <v>0</v>
      </c>
      <c r="X29" s="53">
        <f t="shared" si="3"/>
        <v>0</v>
      </c>
      <c r="Y29" s="53">
        <f t="shared" si="3"/>
        <v>0</v>
      </c>
      <c r="Z29" s="53">
        <f t="shared" si="3"/>
        <v>0</v>
      </c>
      <c r="AA29" s="53">
        <f t="shared" si="3"/>
        <v>0</v>
      </c>
      <c r="AB29" s="53">
        <f t="shared" si="3"/>
        <v>0</v>
      </c>
      <c r="AC29" s="53">
        <f t="shared" si="3"/>
        <v>120</v>
      </c>
      <c r="AD29" s="53">
        <f t="shared" si="3"/>
        <v>0</v>
      </c>
      <c r="AE29" s="53">
        <f t="shared" si="3"/>
        <v>0</v>
      </c>
      <c r="AF29" s="53">
        <f t="shared" si="3"/>
        <v>0</v>
      </c>
      <c r="AG29" s="53">
        <f t="shared" si="3"/>
        <v>0</v>
      </c>
    </row>
    <row r="30" spans="1:33">
      <c r="A30" s="28"/>
      <c r="B30" s="29"/>
      <c r="C30" s="29"/>
      <c r="D30" s="29"/>
      <c r="E30" s="29"/>
      <c r="F30" s="29">
        <f t="shared" si="0"/>
        <v>0</v>
      </c>
      <c r="G30" s="29"/>
      <c r="H30" s="29"/>
      <c r="I30" s="48"/>
      <c r="J30" s="40"/>
      <c r="K30" s="56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1:33">
      <c r="A31" s="28">
        <v>4</v>
      </c>
      <c r="B31" s="29" t="s">
        <v>47</v>
      </c>
      <c r="C31" s="29"/>
      <c r="D31" s="29">
        <v>1</v>
      </c>
      <c r="E31" s="29">
        <v>1</v>
      </c>
      <c r="F31" s="29">
        <f t="shared" si="0"/>
        <v>0</v>
      </c>
      <c r="G31" s="29"/>
      <c r="H31" s="29"/>
      <c r="I31" s="48"/>
      <c r="J31" s="40" t="s">
        <v>28</v>
      </c>
      <c r="K31" s="58" t="s">
        <v>48</v>
      </c>
      <c r="L31" s="55">
        <v>333</v>
      </c>
      <c r="M31" s="55">
        <v>94</v>
      </c>
      <c r="N31" s="55">
        <v>87</v>
      </c>
      <c r="O31" s="55">
        <f>80+7</f>
        <v>87</v>
      </c>
      <c r="P31" s="55"/>
      <c r="Q31" s="55"/>
      <c r="R31" s="55">
        <v>0</v>
      </c>
      <c r="S31" s="55"/>
      <c r="T31" s="55">
        <v>19</v>
      </c>
      <c r="U31" s="55">
        <v>68</v>
      </c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1:33">
      <c r="A32" s="28"/>
      <c r="B32" s="29"/>
      <c r="C32" s="29"/>
      <c r="D32" s="29">
        <v>1</v>
      </c>
      <c r="E32" s="29">
        <v>1</v>
      </c>
      <c r="F32" s="29">
        <f t="shared" si="0"/>
        <v>0</v>
      </c>
      <c r="G32" s="29"/>
      <c r="H32" s="29"/>
      <c r="I32" s="48"/>
      <c r="J32" s="40" t="s">
        <v>28</v>
      </c>
      <c r="K32" s="58" t="s">
        <v>49</v>
      </c>
      <c r="L32" s="55">
        <v>238</v>
      </c>
      <c r="M32" s="34">
        <v>68</v>
      </c>
      <c r="N32" s="59">
        <v>63</v>
      </c>
      <c r="O32" s="34">
        <f>47+16</f>
        <v>63</v>
      </c>
      <c r="P32" s="34"/>
      <c r="Q32" s="34"/>
      <c r="R32" s="55">
        <v>0</v>
      </c>
      <c r="S32" s="34"/>
      <c r="T32" s="34">
        <v>26</v>
      </c>
      <c r="U32" s="34">
        <v>37</v>
      </c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>
      <c r="A33" s="28"/>
      <c r="B33" s="60"/>
      <c r="C33" s="60"/>
      <c r="D33" s="29">
        <v>1</v>
      </c>
      <c r="E33" s="29">
        <v>1</v>
      </c>
      <c r="F33" s="29">
        <f t="shared" si="0"/>
        <v>0</v>
      </c>
      <c r="G33" s="29"/>
      <c r="H33" s="29"/>
      <c r="I33" s="48"/>
      <c r="J33" s="40" t="s">
        <v>28</v>
      </c>
      <c r="K33" s="56" t="s">
        <v>50</v>
      </c>
      <c r="L33" s="42">
        <v>543</v>
      </c>
      <c r="M33" s="42">
        <v>169</v>
      </c>
      <c r="N33" s="42">
        <v>146</v>
      </c>
      <c r="O33" s="42">
        <f>124+9</f>
        <v>133</v>
      </c>
      <c r="P33" s="42">
        <v>4</v>
      </c>
      <c r="Q33" s="42">
        <v>9</v>
      </c>
      <c r="R33" s="55">
        <v>0</v>
      </c>
      <c r="S33" s="42"/>
      <c r="T33" s="42">
        <v>41</v>
      </c>
      <c r="U33" s="42">
        <v>105</v>
      </c>
      <c r="V33" s="42"/>
      <c r="W33" s="42"/>
      <c r="X33" s="43"/>
      <c r="Y33" s="43"/>
      <c r="Z33" s="43"/>
      <c r="AA33" s="43"/>
      <c r="AB33" s="43"/>
      <c r="AC33" s="43"/>
      <c r="AD33" s="43"/>
      <c r="AE33" s="42"/>
      <c r="AF33" s="43"/>
      <c r="AG33" s="43"/>
    </row>
    <row r="34" spans="1:33">
      <c r="A34" s="28"/>
      <c r="B34" s="29"/>
      <c r="C34" s="29"/>
      <c r="D34" s="29">
        <v>1</v>
      </c>
      <c r="E34" s="29">
        <v>1</v>
      </c>
      <c r="F34" s="29">
        <f t="shared" si="0"/>
        <v>0</v>
      </c>
      <c r="G34" s="29"/>
      <c r="H34" s="29"/>
      <c r="I34" s="48"/>
      <c r="J34" s="40" t="s">
        <v>28</v>
      </c>
      <c r="K34" s="56" t="s">
        <v>51</v>
      </c>
      <c r="L34" s="42">
        <v>425</v>
      </c>
      <c r="M34" s="42">
        <v>116</v>
      </c>
      <c r="N34" s="42">
        <v>102</v>
      </c>
      <c r="O34" s="42">
        <f>65+29</f>
        <v>94</v>
      </c>
      <c r="P34" s="42"/>
      <c r="Q34" s="47">
        <v>8</v>
      </c>
      <c r="R34" s="55">
        <v>0</v>
      </c>
      <c r="S34" s="42"/>
      <c r="T34" s="42">
        <v>20</v>
      </c>
      <c r="U34" s="42">
        <v>82</v>
      </c>
      <c r="V34" s="42"/>
      <c r="W34" s="42"/>
      <c r="X34" s="43"/>
      <c r="Y34" s="43"/>
      <c r="Z34" s="43"/>
      <c r="AA34" s="43"/>
      <c r="AB34" s="43"/>
      <c r="AC34" s="43"/>
      <c r="AD34" s="43"/>
      <c r="AE34" s="42"/>
      <c r="AF34" s="43"/>
      <c r="AG34" s="43"/>
    </row>
    <row r="35" spans="1:33">
      <c r="A35" s="28"/>
      <c r="B35" s="29"/>
      <c r="C35" s="29"/>
      <c r="D35" s="29"/>
      <c r="E35" s="29"/>
      <c r="F35" s="29">
        <f t="shared" si="0"/>
        <v>0</v>
      </c>
      <c r="G35" s="50">
        <f>(SUM(O35:Q35)/N35)*100</f>
        <v>100</v>
      </c>
      <c r="H35" s="50"/>
      <c r="I35" s="51">
        <f>((S35+T35+U35+W35+Y35)/N35)*100</f>
        <v>100</v>
      </c>
      <c r="J35" s="40"/>
      <c r="K35" s="56"/>
      <c r="L35" s="53">
        <f>SUM(L31:L34)</f>
        <v>1539</v>
      </c>
      <c r="M35" s="53">
        <f t="shared" ref="M35:AG35" si="4">SUM(M31:M34)</f>
        <v>447</v>
      </c>
      <c r="N35" s="53">
        <f t="shared" si="4"/>
        <v>398</v>
      </c>
      <c r="O35" s="53">
        <f t="shared" si="4"/>
        <v>377</v>
      </c>
      <c r="P35" s="53">
        <f t="shared" si="4"/>
        <v>4</v>
      </c>
      <c r="Q35" s="53">
        <f t="shared" si="4"/>
        <v>17</v>
      </c>
      <c r="R35" s="53">
        <f t="shared" si="4"/>
        <v>0</v>
      </c>
      <c r="S35" s="53">
        <f t="shared" si="4"/>
        <v>0</v>
      </c>
      <c r="T35" s="53">
        <f t="shared" si="4"/>
        <v>106</v>
      </c>
      <c r="U35" s="53">
        <f t="shared" si="4"/>
        <v>292</v>
      </c>
      <c r="V35" s="53">
        <f t="shared" si="4"/>
        <v>0</v>
      </c>
      <c r="W35" s="53">
        <f t="shared" si="4"/>
        <v>0</v>
      </c>
      <c r="X35" s="53">
        <f t="shared" si="4"/>
        <v>0</v>
      </c>
      <c r="Y35" s="53">
        <f t="shared" si="4"/>
        <v>0</v>
      </c>
      <c r="Z35" s="53">
        <f t="shared" si="4"/>
        <v>0</v>
      </c>
      <c r="AA35" s="53">
        <f t="shared" si="4"/>
        <v>0</v>
      </c>
      <c r="AB35" s="53">
        <f t="shared" si="4"/>
        <v>0</v>
      </c>
      <c r="AC35" s="53">
        <f t="shared" si="4"/>
        <v>0</v>
      </c>
      <c r="AD35" s="53">
        <f t="shared" si="4"/>
        <v>0</v>
      </c>
      <c r="AE35" s="53">
        <f t="shared" si="4"/>
        <v>0</v>
      </c>
      <c r="AF35" s="53">
        <f t="shared" si="4"/>
        <v>0</v>
      </c>
      <c r="AG35" s="53">
        <f t="shared" si="4"/>
        <v>0</v>
      </c>
    </row>
    <row r="36" spans="1:33">
      <c r="A36" s="28"/>
      <c r="B36" s="29"/>
      <c r="C36" s="29"/>
      <c r="D36" s="29"/>
      <c r="E36" s="29"/>
      <c r="F36" s="29">
        <f t="shared" si="0"/>
        <v>0</v>
      </c>
      <c r="G36" s="29"/>
      <c r="H36" s="29"/>
      <c r="I36" s="48"/>
      <c r="J36" s="40"/>
      <c r="K36" s="56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>
      <c r="A37" s="28">
        <v>5</v>
      </c>
      <c r="B37" s="29" t="s">
        <v>52</v>
      </c>
      <c r="C37" s="29"/>
      <c r="D37" s="29"/>
      <c r="E37" s="29">
        <v>1</v>
      </c>
      <c r="F37" s="29">
        <f t="shared" si="0"/>
        <v>-111</v>
      </c>
      <c r="G37" s="29"/>
      <c r="H37" s="29"/>
      <c r="I37" s="48"/>
      <c r="J37" s="40" t="s">
        <v>28</v>
      </c>
      <c r="K37" s="56" t="s">
        <v>53</v>
      </c>
      <c r="L37" s="42">
        <v>801</v>
      </c>
      <c r="M37" s="42">
        <v>254</v>
      </c>
      <c r="N37" s="42">
        <v>180</v>
      </c>
      <c r="O37" s="42">
        <v>64</v>
      </c>
      <c r="P37" s="42">
        <v>1</v>
      </c>
      <c r="Q37" s="47">
        <v>4</v>
      </c>
      <c r="R37" s="47">
        <v>0</v>
      </c>
      <c r="S37" s="42"/>
      <c r="T37" s="42">
        <v>155</v>
      </c>
      <c r="U37" s="42">
        <v>25</v>
      </c>
      <c r="V37" s="42"/>
      <c r="W37" s="42"/>
      <c r="X37" s="43"/>
      <c r="Y37" s="43"/>
      <c r="Z37" s="43"/>
      <c r="AA37" s="43"/>
      <c r="AB37" s="43"/>
      <c r="AC37" s="43"/>
      <c r="AD37" s="43"/>
      <c r="AE37" s="47"/>
      <c r="AF37" s="43"/>
      <c r="AG37" s="43"/>
    </row>
    <row r="38" spans="1:33">
      <c r="A38" s="28"/>
      <c r="B38" s="29"/>
      <c r="C38" s="29"/>
      <c r="D38" s="29"/>
      <c r="E38" s="29">
        <v>1</v>
      </c>
      <c r="F38" s="29">
        <f t="shared" si="0"/>
        <v>-1</v>
      </c>
      <c r="G38" s="29"/>
      <c r="H38" s="29"/>
      <c r="I38" s="48"/>
      <c r="J38" s="40" t="s">
        <v>28</v>
      </c>
      <c r="K38" s="56" t="s">
        <v>54</v>
      </c>
      <c r="L38" s="42">
        <v>432</v>
      </c>
      <c r="M38" s="42">
        <v>148</v>
      </c>
      <c r="N38" s="42">
        <v>115</v>
      </c>
      <c r="O38" s="42">
        <v>107</v>
      </c>
      <c r="P38" s="42">
        <v>1</v>
      </c>
      <c r="Q38" s="47">
        <v>6</v>
      </c>
      <c r="R38" s="47">
        <v>1</v>
      </c>
      <c r="S38" s="42"/>
      <c r="T38" s="42">
        <v>5</v>
      </c>
      <c r="U38" s="42">
        <v>110</v>
      </c>
      <c r="V38" s="42"/>
      <c r="W38" s="42"/>
      <c r="X38" s="43"/>
      <c r="Y38" s="43"/>
      <c r="Z38" s="43"/>
      <c r="AA38" s="43"/>
      <c r="AB38" s="43"/>
      <c r="AC38" s="43"/>
      <c r="AD38" s="43"/>
      <c r="AE38" s="47"/>
      <c r="AF38" s="43"/>
      <c r="AG38" s="43"/>
    </row>
    <row r="39" spans="1:33">
      <c r="A39" s="28"/>
      <c r="B39" s="29"/>
      <c r="C39" s="29"/>
      <c r="D39" s="29"/>
      <c r="E39" s="29">
        <v>1</v>
      </c>
      <c r="F39" s="29">
        <f t="shared" si="0"/>
        <v>-41</v>
      </c>
      <c r="G39" s="29"/>
      <c r="H39" s="29"/>
      <c r="I39" s="48"/>
      <c r="J39" s="40" t="s">
        <v>28</v>
      </c>
      <c r="K39" s="56" t="s">
        <v>55</v>
      </c>
      <c r="L39" s="42">
        <v>341</v>
      </c>
      <c r="M39" s="42">
        <v>99</v>
      </c>
      <c r="N39" s="42">
        <v>80</v>
      </c>
      <c r="O39" s="42">
        <v>34</v>
      </c>
      <c r="P39" s="42">
        <v>2</v>
      </c>
      <c r="Q39" s="47">
        <v>3</v>
      </c>
      <c r="R39" s="47">
        <v>41</v>
      </c>
      <c r="S39" s="42"/>
      <c r="T39" s="42">
        <v>42</v>
      </c>
      <c r="U39" s="42"/>
      <c r="V39" s="42"/>
      <c r="W39" s="42"/>
      <c r="X39" s="43"/>
      <c r="Y39" s="43"/>
      <c r="Z39" s="43"/>
      <c r="AA39" s="43"/>
      <c r="AB39" s="43"/>
      <c r="AC39" s="42">
        <v>38</v>
      </c>
      <c r="AD39" s="43"/>
      <c r="AE39" s="47"/>
      <c r="AF39" s="43"/>
      <c r="AG39" s="43"/>
    </row>
    <row r="40" spans="1:33">
      <c r="A40" s="28"/>
      <c r="B40" s="29"/>
      <c r="C40" s="29"/>
      <c r="D40" s="29">
        <v>1</v>
      </c>
      <c r="E40" s="29">
        <v>1</v>
      </c>
      <c r="F40" s="29">
        <f t="shared" si="0"/>
        <v>0</v>
      </c>
      <c r="G40" s="29"/>
      <c r="H40" s="29"/>
      <c r="I40" s="48"/>
      <c r="J40" s="40" t="s">
        <v>28</v>
      </c>
      <c r="K40" s="56" t="s">
        <v>56</v>
      </c>
      <c r="L40" s="42">
        <v>257</v>
      </c>
      <c r="M40" s="42">
        <v>71</v>
      </c>
      <c r="N40" s="42">
        <v>59</v>
      </c>
      <c r="O40" s="42">
        <v>42</v>
      </c>
      <c r="P40" s="42">
        <v>2</v>
      </c>
      <c r="Q40" s="42">
        <v>15</v>
      </c>
      <c r="R40" s="42">
        <v>0</v>
      </c>
      <c r="S40" s="42"/>
      <c r="T40" s="47">
        <v>10</v>
      </c>
      <c r="U40" s="42">
        <v>49</v>
      </c>
      <c r="V40" s="42"/>
      <c r="W40" s="42"/>
      <c r="X40" s="43"/>
      <c r="Y40" s="43"/>
      <c r="Z40" s="43"/>
      <c r="AA40" s="43"/>
      <c r="AB40" s="43"/>
      <c r="AC40" s="43"/>
      <c r="AD40" s="43"/>
      <c r="AE40" s="42"/>
      <c r="AF40" s="43"/>
      <c r="AG40" s="43"/>
    </row>
    <row r="41" spans="1:33">
      <c r="A41" s="28"/>
      <c r="B41" s="29"/>
      <c r="C41" s="29"/>
      <c r="D41" s="29"/>
      <c r="E41" s="29"/>
      <c r="F41" s="29">
        <f t="shared" si="0"/>
        <v>-153</v>
      </c>
      <c r="G41" s="50">
        <f>(SUM(O41:Q41)/N41)*100</f>
        <v>64.746543778801851</v>
      </c>
      <c r="H41" s="50"/>
      <c r="I41" s="51">
        <f>((S41+T41+U41+W41+Y41)/N41)*100</f>
        <v>91.244239631336413</v>
      </c>
      <c r="J41" s="61"/>
      <c r="K41" s="30"/>
      <c r="L41" s="62">
        <f>SUM(L37:L40)</f>
        <v>1831</v>
      </c>
      <c r="M41" s="62">
        <f t="shared" ref="M41:AG41" si="5">SUM(M37:M40)</f>
        <v>572</v>
      </c>
      <c r="N41" s="62">
        <f t="shared" si="5"/>
        <v>434</v>
      </c>
      <c r="O41" s="62">
        <f t="shared" si="5"/>
        <v>247</v>
      </c>
      <c r="P41" s="62">
        <f t="shared" si="5"/>
        <v>6</v>
      </c>
      <c r="Q41" s="62">
        <f t="shared" si="5"/>
        <v>28</v>
      </c>
      <c r="R41" s="62">
        <f t="shared" si="5"/>
        <v>42</v>
      </c>
      <c r="S41" s="62">
        <f t="shared" si="5"/>
        <v>0</v>
      </c>
      <c r="T41" s="62">
        <f t="shared" si="5"/>
        <v>212</v>
      </c>
      <c r="U41" s="62">
        <f t="shared" si="5"/>
        <v>184</v>
      </c>
      <c r="V41" s="62">
        <f t="shared" si="5"/>
        <v>0</v>
      </c>
      <c r="W41" s="62">
        <f t="shared" si="5"/>
        <v>0</v>
      </c>
      <c r="X41" s="62">
        <f t="shared" si="5"/>
        <v>0</v>
      </c>
      <c r="Y41" s="62">
        <f t="shared" si="5"/>
        <v>0</v>
      </c>
      <c r="Z41" s="62">
        <f t="shared" si="5"/>
        <v>0</v>
      </c>
      <c r="AA41" s="62">
        <f t="shared" si="5"/>
        <v>0</v>
      </c>
      <c r="AB41" s="62">
        <f t="shared" si="5"/>
        <v>0</v>
      </c>
      <c r="AC41" s="62">
        <f t="shared" si="5"/>
        <v>38</v>
      </c>
      <c r="AD41" s="62">
        <f t="shared" si="5"/>
        <v>0</v>
      </c>
      <c r="AE41" s="62">
        <f t="shared" si="5"/>
        <v>0</v>
      </c>
      <c r="AF41" s="62">
        <f t="shared" si="5"/>
        <v>0</v>
      </c>
      <c r="AG41" s="62">
        <f t="shared" si="5"/>
        <v>0</v>
      </c>
    </row>
    <row r="42" spans="1:33">
      <c r="A42" s="28"/>
      <c r="B42" s="29"/>
      <c r="C42" s="29"/>
      <c r="D42" s="29"/>
      <c r="E42" s="29"/>
      <c r="F42" s="29">
        <f t="shared" si="0"/>
        <v>0</v>
      </c>
      <c r="G42" s="29"/>
      <c r="H42" s="29"/>
      <c r="I42" s="48"/>
      <c r="J42" s="61"/>
      <c r="K42" s="30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</row>
    <row r="43" spans="1:33">
      <c r="A43" s="28">
        <v>6</v>
      </c>
      <c r="B43" s="29" t="s">
        <v>57</v>
      </c>
      <c r="C43" s="29"/>
      <c r="D43" s="29"/>
      <c r="E43" s="29">
        <v>1</v>
      </c>
      <c r="F43" s="29">
        <f t="shared" si="0"/>
        <v>-23</v>
      </c>
      <c r="G43" s="29"/>
      <c r="H43" s="29"/>
      <c r="I43" s="48"/>
      <c r="J43" s="40" t="s">
        <v>28</v>
      </c>
      <c r="K43" s="30" t="s">
        <v>58</v>
      </c>
      <c r="L43" s="55">
        <v>705</v>
      </c>
      <c r="M43" s="34">
        <v>196</v>
      </c>
      <c r="N43" s="34">
        <v>165</v>
      </c>
      <c r="O43" s="34">
        <v>136</v>
      </c>
      <c r="P43" s="34">
        <v>6</v>
      </c>
      <c r="Q43" s="34"/>
      <c r="R43" s="34">
        <v>23</v>
      </c>
      <c r="S43" s="34"/>
      <c r="T43" s="34">
        <v>113</v>
      </c>
      <c r="U43" s="34">
        <v>52</v>
      </c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>
      <c r="A44" s="28"/>
      <c r="B44" s="60"/>
      <c r="C44" s="60"/>
      <c r="D44" s="60"/>
      <c r="E44" s="29">
        <v>1</v>
      </c>
      <c r="F44" s="29">
        <f t="shared" si="0"/>
        <v>-17</v>
      </c>
      <c r="G44" s="29"/>
      <c r="H44" s="29"/>
      <c r="I44" s="48"/>
      <c r="J44" s="40" t="s">
        <v>28</v>
      </c>
      <c r="K44" s="63" t="s">
        <v>59</v>
      </c>
      <c r="L44" s="42">
        <v>444</v>
      </c>
      <c r="M44" s="42">
        <v>134</v>
      </c>
      <c r="N44" s="42">
        <v>111</v>
      </c>
      <c r="O44" s="42">
        <v>91</v>
      </c>
      <c r="P44" s="42">
        <v>3</v>
      </c>
      <c r="Q44" s="42"/>
      <c r="R44" s="42">
        <v>17</v>
      </c>
      <c r="S44" s="42"/>
      <c r="T44" s="42">
        <v>22</v>
      </c>
      <c r="U44" s="42">
        <v>89</v>
      </c>
      <c r="V44" s="43"/>
      <c r="W44" s="42"/>
      <c r="X44" s="42"/>
      <c r="Y44" s="43"/>
      <c r="Z44" s="43"/>
      <c r="AA44" s="43"/>
      <c r="AB44" s="43"/>
      <c r="AC44" s="43"/>
      <c r="AD44" s="43"/>
      <c r="AE44" s="42"/>
      <c r="AF44" s="43"/>
      <c r="AG44" s="43"/>
    </row>
    <row r="45" spans="1:33">
      <c r="A45" s="28"/>
      <c r="B45" s="29"/>
      <c r="C45" s="29"/>
      <c r="D45" s="29"/>
      <c r="E45" s="29">
        <v>1</v>
      </c>
      <c r="F45" s="29">
        <f t="shared" si="0"/>
        <v>-10</v>
      </c>
      <c r="G45" s="29"/>
      <c r="H45" s="29"/>
      <c r="I45" s="48"/>
      <c r="J45" s="40" t="s">
        <v>28</v>
      </c>
      <c r="K45" s="63" t="s">
        <v>60</v>
      </c>
      <c r="L45" s="42">
        <v>457</v>
      </c>
      <c r="M45" s="42">
        <v>124</v>
      </c>
      <c r="N45" s="42">
        <v>98</v>
      </c>
      <c r="O45" s="42">
        <f>71+15</f>
        <v>86</v>
      </c>
      <c r="P45" s="42">
        <v>2</v>
      </c>
      <c r="Q45" s="42"/>
      <c r="R45" s="42">
        <v>10</v>
      </c>
      <c r="S45" s="42"/>
      <c r="T45" s="42">
        <v>50</v>
      </c>
      <c r="U45" s="42">
        <v>48</v>
      </c>
      <c r="V45" s="43"/>
      <c r="W45" s="42"/>
      <c r="X45" s="42"/>
      <c r="Y45" s="43"/>
      <c r="Z45" s="43"/>
      <c r="AA45" s="43"/>
      <c r="AB45" s="43"/>
      <c r="AC45" s="43"/>
      <c r="AD45" s="43"/>
      <c r="AE45" s="42"/>
      <c r="AF45" s="43"/>
      <c r="AG45" s="43"/>
    </row>
    <row r="46" spans="1:33">
      <c r="A46" s="28"/>
      <c r="B46" s="29"/>
      <c r="C46" s="29"/>
      <c r="D46" s="29"/>
      <c r="E46" s="29">
        <v>1</v>
      </c>
      <c r="F46" s="29">
        <f t="shared" si="0"/>
        <v>-3</v>
      </c>
      <c r="G46" s="29"/>
      <c r="H46" s="29"/>
      <c r="I46" s="48"/>
      <c r="J46" s="40" t="s">
        <v>28</v>
      </c>
      <c r="K46" s="63" t="s">
        <v>61</v>
      </c>
      <c r="L46" s="42">
        <v>96</v>
      </c>
      <c r="M46" s="42">
        <v>26</v>
      </c>
      <c r="N46" s="42">
        <v>24</v>
      </c>
      <c r="O46" s="42">
        <v>19</v>
      </c>
      <c r="P46" s="42">
        <v>2</v>
      </c>
      <c r="Q46" s="42"/>
      <c r="R46" s="42">
        <v>3</v>
      </c>
      <c r="S46" s="42"/>
      <c r="T46" s="42">
        <v>16</v>
      </c>
      <c r="U46" s="42">
        <v>8</v>
      </c>
      <c r="V46" s="43"/>
      <c r="W46" s="42"/>
      <c r="X46" s="42"/>
      <c r="Y46" s="43"/>
      <c r="Z46" s="43"/>
      <c r="AA46" s="43"/>
      <c r="AB46" s="43"/>
      <c r="AC46" s="43"/>
      <c r="AD46" s="43"/>
      <c r="AE46" s="42"/>
      <c r="AF46" s="43"/>
      <c r="AG46" s="43"/>
    </row>
    <row r="47" spans="1:33">
      <c r="A47" s="28"/>
      <c r="B47" s="29"/>
      <c r="C47" s="29"/>
      <c r="D47" s="29"/>
      <c r="E47" s="29"/>
      <c r="F47" s="29">
        <f t="shared" si="0"/>
        <v>-53</v>
      </c>
      <c r="G47" s="50">
        <f>(SUM(O47:Q47)/N47)*100</f>
        <v>86.683417085427138</v>
      </c>
      <c r="H47" s="50"/>
      <c r="I47" s="51">
        <f>((S47+T47+U47+W47+Y47)/N47)*100</f>
        <v>100</v>
      </c>
      <c r="J47" s="40"/>
      <c r="K47" s="63"/>
      <c r="L47" s="53">
        <f>SUM(L43:L46)</f>
        <v>1702</v>
      </c>
      <c r="M47" s="53">
        <f t="shared" ref="M47:AG47" si="6">SUM(M43:M46)</f>
        <v>480</v>
      </c>
      <c r="N47" s="53">
        <f t="shared" si="6"/>
        <v>398</v>
      </c>
      <c r="O47" s="53">
        <f t="shared" si="6"/>
        <v>332</v>
      </c>
      <c r="P47" s="53">
        <f t="shared" si="6"/>
        <v>13</v>
      </c>
      <c r="Q47" s="53">
        <f t="shared" si="6"/>
        <v>0</v>
      </c>
      <c r="R47" s="53">
        <f t="shared" si="6"/>
        <v>53</v>
      </c>
      <c r="S47" s="53">
        <f t="shared" si="6"/>
        <v>0</v>
      </c>
      <c r="T47" s="53">
        <f t="shared" si="6"/>
        <v>201</v>
      </c>
      <c r="U47" s="53">
        <f t="shared" si="6"/>
        <v>197</v>
      </c>
      <c r="V47" s="53">
        <f t="shared" si="6"/>
        <v>0</v>
      </c>
      <c r="W47" s="53">
        <f t="shared" si="6"/>
        <v>0</v>
      </c>
      <c r="X47" s="53">
        <f t="shared" si="6"/>
        <v>0</v>
      </c>
      <c r="Y47" s="53">
        <f t="shared" si="6"/>
        <v>0</v>
      </c>
      <c r="Z47" s="53">
        <f t="shared" si="6"/>
        <v>0</v>
      </c>
      <c r="AA47" s="53">
        <f t="shared" si="6"/>
        <v>0</v>
      </c>
      <c r="AB47" s="53">
        <f t="shared" si="6"/>
        <v>0</v>
      </c>
      <c r="AC47" s="53">
        <f t="shared" si="6"/>
        <v>0</v>
      </c>
      <c r="AD47" s="53">
        <f t="shared" si="6"/>
        <v>0</v>
      </c>
      <c r="AE47" s="53">
        <f t="shared" si="6"/>
        <v>0</v>
      </c>
      <c r="AF47" s="53">
        <f t="shared" si="6"/>
        <v>0</v>
      </c>
      <c r="AG47" s="53">
        <f t="shared" si="6"/>
        <v>0</v>
      </c>
    </row>
    <row r="48" spans="1:33">
      <c r="A48" s="28"/>
      <c r="B48" s="29"/>
      <c r="C48" s="29"/>
      <c r="D48" s="29"/>
      <c r="E48" s="29"/>
      <c r="F48" s="29">
        <f t="shared" si="0"/>
        <v>0</v>
      </c>
      <c r="G48" s="29"/>
      <c r="H48" s="29"/>
      <c r="I48" s="48"/>
      <c r="J48" s="40"/>
      <c r="K48" s="6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</row>
    <row r="49" spans="1:33">
      <c r="A49" s="28">
        <v>7</v>
      </c>
      <c r="B49" s="29" t="s">
        <v>62</v>
      </c>
      <c r="C49" s="29"/>
      <c r="D49" s="29"/>
      <c r="E49" s="29">
        <v>1</v>
      </c>
      <c r="F49" s="29">
        <f t="shared" si="0"/>
        <v>-48</v>
      </c>
      <c r="G49" s="29"/>
      <c r="H49" s="29"/>
      <c r="I49" s="48"/>
      <c r="J49" s="40" t="s">
        <v>28</v>
      </c>
      <c r="K49" s="63" t="s">
        <v>63</v>
      </c>
      <c r="L49" s="42">
        <v>771</v>
      </c>
      <c r="M49" s="42">
        <v>238</v>
      </c>
      <c r="N49" s="42">
        <v>195</v>
      </c>
      <c r="O49" s="42">
        <v>139</v>
      </c>
      <c r="P49" s="42">
        <v>2</v>
      </c>
      <c r="Q49" s="42">
        <v>6</v>
      </c>
      <c r="R49" s="42">
        <v>48</v>
      </c>
      <c r="S49" s="42">
        <v>60</v>
      </c>
      <c r="T49" s="42"/>
      <c r="U49" s="42">
        <v>135</v>
      </c>
      <c r="V49" s="43"/>
      <c r="W49" s="42"/>
      <c r="X49" s="42"/>
      <c r="Y49" s="43"/>
      <c r="Z49" s="43"/>
      <c r="AA49" s="43"/>
      <c r="AB49" s="43"/>
      <c r="AC49" s="43"/>
      <c r="AD49" s="43"/>
      <c r="AE49" s="42"/>
      <c r="AF49" s="43"/>
      <c r="AG49" s="43"/>
    </row>
    <row r="50" spans="1:33">
      <c r="A50" s="28"/>
      <c r="B50" s="29"/>
      <c r="C50" s="29"/>
      <c r="D50" s="29"/>
      <c r="E50" s="29">
        <v>1</v>
      </c>
      <c r="F50" s="29">
        <f t="shared" si="0"/>
        <v>-36</v>
      </c>
      <c r="G50" s="29"/>
      <c r="H50" s="29"/>
      <c r="I50" s="48"/>
      <c r="J50" s="40" t="s">
        <v>28</v>
      </c>
      <c r="K50" s="63" t="s">
        <v>64</v>
      </c>
      <c r="L50" s="42">
        <v>193</v>
      </c>
      <c r="M50" s="42">
        <v>61</v>
      </c>
      <c r="N50" s="42">
        <v>50</v>
      </c>
      <c r="O50" s="42">
        <v>10</v>
      </c>
      <c r="P50" s="42">
        <v>2</v>
      </c>
      <c r="Q50" s="42">
        <v>2</v>
      </c>
      <c r="R50" s="42">
        <v>36</v>
      </c>
      <c r="S50" s="42">
        <v>9</v>
      </c>
      <c r="T50" s="42"/>
      <c r="U50" s="42">
        <v>41</v>
      </c>
      <c r="V50" s="43"/>
      <c r="W50" s="42"/>
      <c r="X50" s="42"/>
      <c r="Y50" s="43"/>
      <c r="Z50" s="43"/>
      <c r="AA50" s="43"/>
      <c r="AB50" s="43"/>
      <c r="AC50" s="43"/>
      <c r="AD50" s="43"/>
      <c r="AE50" s="42"/>
      <c r="AF50" s="43"/>
      <c r="AG50" s="43"/>
    </row>
    <row r="51" spans="1:33">
      <c r="A51" s="28"/>
      <c r="B51" s="29"/>
      <c r="C51" s="29"/>
      <c r="D51" s="29"/>
      <c r="E51" s="29">
        <v>1</v>
      </c>
      <c r="F51" s="29">
        <f t="shared" si="0"/>
        <v>-51</v>
      </c>
      <c r="G51" s="29"/>
      <c r="H51" s="29"/>
      <c r="I51" s="48"/>
      <c r="J51" s="40" t="s">
        <v>28</v>
      </c>
      <c r="K51" s="63" t="s">
        <v>65</v>
      </c>
      <c r="L51" s="42">
        <v>316</v>
      </c>
      <c r="M51" s="42">
        <v>99</v>
      </c>
      <c r="N51" s="42">
        <v>75</v>
      </c>
      <c r="O51" s="42">
        <v>16</v>
      </c>
      <c r="P51" s="42">
        <v>4</v>
      </c>
      <c r="Q51" s="42">
        <v>4</v>
      </c>
      <c r="R51" s="42">
        <v>51</v>
      </c>
      <c r="S51" s="42">
        <v>54</v>
      </c>
      <c r="T51" s="42"/>
      <c r="U51" s="42">
        <v>21</v>
      </c>
      <c r="V51" s="43"/>
      <c r="W51" s="42"/>
      <c r="X51" s="42"/>
      <c r="Y51" s="43"/>
      <c r="Z51" s="43"/>
      <c r="AA51" s="43"/>
      <c r="AB51" s="43"/>
      <c r="AC51" s="43"/>
      <c r="AD51" s="43"/>
      <c r="AE51" s="42"/>
      <c r="AF51" s="43"/>
      <c r="AG51" s="43"/>
    </row>
    <row r="52" spans="1:33">
      <c r="A52" s="28"/>
      <c r="B52" s="29"/>
      <c r="C52" s="29"/>
      <c r="D52" s="29"/>
      <c r="E52" s="29"/>
      <c r="F52" s="29">
        <f t="shared" si="0"/>
        <v>-135</v>
      </c>
      <c r="G52" s="50">
        <f>(SUM(O52:Q52)/N52)*100</f>
        <v>57.8125</v>
      </c>
      <c r="H52" s="50"/>
      <c r="I52" s="51">
        <f>((S52+T52+U52+W52+Y52)/N52)*100</f>
        <v>100</v>
      </c>
      <c r="J52" s="40"/>
      <c r="K52" s="63"/>
      <c r="L52" s="53">
        <f>SUM(L49:L51)</f>
        <v>1280</v>
      </c>
      <c r="M52" s="53">
        <f t="shared" ref="M52:AG52" si="7">SUM(M49:M51)</f>
        <v>398</v>
      </c>
      <c r="N52" s="53">
        <f t="shared" si="7"/>
        <v>320</v>
      </c>
      <c r="O52" s="53">
        <f t="shared" si="7"/>
        <v>165</v>
      </c>
      <c r="P52" s="53">
        <f t="shared" si="7"/>
        <v>8</v>
      </c>
      <c r="Q52" s="53">
        <f t="shared" si="7"/>
        <v>12</v>
      </c>
      <c r="R52" s="53">
        <f t="shared" si="7"/>
        <v>135</v>
      </c>
      <c r="S52" s="53">
        <f t="shared" si="7"/>
        <v>123</v>
      </c>
      <c r="T52" s="53">
        <f t="shared" si="7"/>
        <v>0</v>
      </c>
      <c r="U52" s="53">
        <f t="shared" si="7"/>
        <v>197</v>
      </c>
      <c r="V52" s="53">
        <f t="shared" si="7"/>
        <v>0</v>
      </c>
      <c r="W52" s="53">
        <f t="shared" si="7"/>
        <v>0</v>
      </c>
      <c r="X52" s="53">
        <f t="shared" si="7"/>
        <v>0</v>
      </c>
      <c r="Y52" s="53">
        <f t="shared" si="7"/>
        <v>0</v>
      </c>
      <c r="Z52" s="53">
        <f t="shared" si="7"/>
        <v>0</v>
      </c>
      <c r="AA52" s="53">
        <f t="shared" si="7"/>
        <v>0</v>
      </c>
      <c r="AB52" s="53">
        <f t="shared" si="7"/>
        <v>0</v>
      </c>
      <c r="AC52" s="53">
        <f t="shared" si="7"/>
        <v>0</v>
      </c>
      <c r="AD52" s="53">
        <f t="shared" si="7"/>
        <v>0</v>
      </c>
      <c r="AE52" s="53">
        <f t="shared" si="7"/>
        <v>0</v>
      </c>
      <c r="AF52" s="53">
        <f t="shared" si="7"/>
        <v>0</v>
      </c>
      <c r="AG52" s="53">
        <f t="shared" si="7"/>
        <v>0</v>
      </c>
    </row>
    <row r="53" spans="1:33">
      <c r="A53" s="28"/>
      <c r="B53" s="29"/>
      <c r="C53" s="29"/>
      <c r="D53" s="29"/>
      <c r="E53" s="29"/>
      <c r="F53" s="29">
        <f t="shared" si="0"/>
        <v>0</v>
      </c>
      <c r="G53" s="29"/>
      <c r="H53" s="29"/>
      <c r="I53" s="48"/>
      <c r="J53" s="40"/>
      <c r="K53" s="63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1:33">
      <c r="A54" s="28">
        <v>8</v>
      </c>
      <c r="B54" s="29" t="s">
        <v>66</v>
      </c>
      <c r="C54" s="29"/>
      <c r="D54" s="29"/>
      <c r="E54" s="29">
        <v>1</v>
      </c>
      <c r="F54" s="29">
        <f t="shared" si="0"/>
        <v>-24</v>
      </c>
      <c r="G54" s="29"/>
      <c r="H54" s="29"/>
      <c r="I54" s="48"/>
      <c r="J54" s="40" t="s">
        <v>28</v>
      </c>
      <c r="K54" s="58" t="s">
        <v>67</v>
      </c>
      <c r="L54" s="55">
        <v>329</v>
      </c>
      <c r="M54" s="55">
        <v>97</v>
      </c>
      <c r="N54" s="55">
        <v>71</v>
      </c>
      <c r="O54" s="55">
        <v>40</v>
      </c>
      <c r="P54" s="55"/>
      <c r="Q54" s="55">
        <v>7</v>
      </c>
      <c r="R54" s="55">
        <v>24</v>
      </c>
      <c r="S54" s="55"/>
      <c r="T54" s="55"/>
      <c r="U54" s="55">
        <v>71</v>
      </c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</row>
    <row r="55" spans="1:33">
      <c r="A55" s="28"/>
      <c r="B55" s="29"/>
      <c r="C55" s="29"/>
      <c r="D55" s="29"/>
      <c r="E55" s="29">
        <v>1</v>
      </c>
      <c r="F55" s="29">
        <f t="shared" si="0"/>
        <v>-59</v>
      </c>
      <c r="G55" s="29"/>
      <c r="H55" s="29"/>
      <c r="I55" s="48"/>
      <c r="J55" s="40" t="s">
        <v>28</v>
      </c>
      <c r="K55" s="58" t="s">
        <v>68</v>
      </c>
      <c r="L55" s="55">
        <v>291</v>
      </c>
      <c r="M55" s="34">
        <v>86</v>
      </c>
      <c r="N55" s="59">
        <v>63</v>
      </c>
      <c r="O55" s="34">
        <v>4</v>
      </c>
      <c r="P55" s="34"/>
      <c r="Q55" s="34"/>
      <c r="R55" s="34">
        <v>59</v>
      </c>
      <c r="S55" s="34"/>
      <c r="T55" s="34"/>
      <c r="U55" s="34">
        <v>63</v>
      </c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>
      <c r="A56" s="28"/>
      <c r="B56" s="29"/>
      <c r="C56" s="29"/>
      <c r="D56" s="29"/>
      <c r="E56" s="29">
        <v>1</v>
      </c>
      <c r="F56" s="29">
        <f t="shared" si="0"/>
        <v>-53</v>
      </c>
      <c r="G56" s="29"/>
      <c r="H56" s="29"/>
      <c r="I56" s="48"/>
      <c r="J56" s="40" t="s">
        <v>28</v>
      </c>
      <c r="K56" s="63" t="s">
        <v>30</v>
      </c>
      <c r="L56" s="42">
        <v>327</v>
      </c>
      <c r="M56" s="42">
        <v>99</v>
      </c>
      <c r="N56" s="42">
        <v>73</v>
      </c>
      <c r="O56" s="42">
        <v>18</v>
      </c>
      <c r="P56" s="42"/>
      <c r="Q56" s="42">
        <v>2</v>
      </c>
      <c r="R56" s="42">
        <v>53</v>
      </c>
      <c r="S56" s="42"/>
      <c r="T56" s="42"/>
      <c r="U56" s="42">
        <v>73</v>
      </c>
      <c r="V56" s="42"/>
      <c r="W56" s="42"/>
      <c r="X56" s="42"/>
      <c r="Y56" s="43"/>
      <c r="Z56" s="43"/>
      <c r="AA56" s="43"/>
      <c r="AB56" s="43"/>
      <c r="AC56" s="43"/>
      <c r="AD56" s="43"/>
      <c r="AE56" s="43"/>
      <c r="AF56" s="43"/>
      <c r="AG56" s="43"/>
    </row>
    <row r="57" spans="1:33">
      <c r="A57" s="28"/>
      <c r="B57" s="29"/>
      <c r="C57" s="29"/>
      <c r="D57" s="29"/>
      <c r="E57" s="29">
        <v>1</v>
      </c>
      <c r="F57" s="29">
        <f t="shared" si="0"/>
        <v>-23</v>
      </c>
      <c r="G57" s="29"/>
      <c r="H57" s="29"/>
      <c r="I57" s="48"/>
      <c r="J57" s="40" t="s">
        <v>28</v>
      </c>
      <c r="K57" s="63" t="s">
        <v>69</v>
      </c>
      <c r="L57" s="42">
        <v>152</v>
      </c>
      <c r="M57" s="42">
        <v>45</v>
      </c>
      <c r="N57" s="42">
        <v>39</v>
      </c>
      <c r="O57" s="42">
        <v>14</v>
      </c>
      <c r="P57" s="42"/>
      <c r="Q57" s="42">
        <v>2</v>
      </c>
      <c r="R57" s="42">
        <v>23</v>
      </c>
      <c r="S57" s="42"/>
      <c r="T57" s="42"/>
      <c r="U57" s="42">
        <v>39</v>
      </c>
      <c r="V57" s="42"/>
      <c r="W57" s="42"/>
      <c r="X57" s="42"/>
      <c r="Y57" s="43"/>
      <c r="Z57" s="43"/>
      <c r="AA57" s="43"/>
      <c r="AB57" s="43"/>
      <c r="AC57" s="43"/>
      <c r="AD57" s="43"/>
      <c r="AE57" s="43"/>
      <c r="AF57" s="43"/>
      <c r="AG57" s="43"/>
    </row>
    <row r="58" spans="1:33">
      <c r="A58" s="28"/>
      <c r="B58" s="29"/>
      <c r="C58" s="29"/>
      <c r="D58" s="29"/>
      <c r="E58" s="29">
        <v>1</v>
      </c>
      <c r="F58" s="29">
        <f t="shared" si="0"/>
        <v>-73</v>
      </c>
      <c r="G58" s="29"/>
      <c r="H58" s="29"/>
      <c r="I58" s="48"/>
      <c r="J58" s="40" t="s">
        <v>28</v>
      </c>
      <c r="K58" s="63" t="s">
        <v>70</v>
      </c>
      <c r="L58" s="42">
        <v>428</v>
      </c>
      <c r="M58" s="42">
        <v>116</v>
      </c>
      <c r="N58" s="42">
        <v>94</v>
      </c>
      <c r="O58" s="42">
        <v>18</v>
      </c>
      <c r="P58" s="42"/>
      <c r="Q58" s="42">
        <v>3</v>
      </c>
      <c r="R58" s="42">
        <v>73</v>
      </c>
      <c r="S58" s="42"/>
      <c r="T58" s="42"/>
      <c r="U58" s="42">
        <v>94</v>
      </c>
      <c r="V58" s="42"/>
      <c r="W58" s="42"/>
      <c r="X58" s="42"/>
      <c r="Y58" s="43"/>
      <c r="Z58" s="43"/>
      <c r="AA58" s="43"/>
      <c r="AB58" s="43"/>
      <c r="AC58" s="43"/>
      <c r="AD58" s="43"/>
      <c r="AE58" s="43"/>
      <c r="AF58" s="43"/>
      <c r="AG58" s="43"/>
    </row>
    <row r="59" spans="1:33">
      <c r="A59" s="28"/>
      <c r="B59" s="29"/>
      <c r="C59" s="29"/>
      <c r="D59" s="29"/>
      <c r="E59" s="29">
        <v>1</v>
      </c>
      <c r="F59" s="29">
        <f t="shared" si="0"/>
        <v>-44</v>
      </c>
      <c r="G59" s="29"/>
      <c r="H59" s="29"/>
      <c r="I59" s="48"/>
      <c r="J59" s="40" t="s">
        <v>28</v>
      </c>
      <c r="K59" s="58" t="s">
        <v>71</v>
      </c>
      <c r="L59" s="55">
        <v>304</v>
      </c>
      <c r="M59" s="55">
        <v>88</v>
      </c>
      <c r="N59" s="55">
        <v>71</v>
      </c>
      <c r="O59" s="55">
        <v>24</v>
      </c>
      <c r="P59" s="55"/>
      <c r="Q59" s="55">
        <v>3</v>
      </c>
      <c r="R59" s="55">
        <v>44</v>
      </c>
      <c r="S59" s="55"/>
      <c r="T59" s="55"/>
      <c r="U59" s="55">
        <v>71</v>
      </c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34"/>
    </row>
    <row r="60" spans="1:33">
      <c r="A60" s="28"/>
      <c r="B60" s="29"/>
      <c r="C60" s="29"/>
      <c r="D60" s="29"/>
      <c r="E60" s="29">
        <v>1</v>
      </c>
      <c r="F60" s="29">
        <f t="shared" si="0"/>
        <v>-36</v>
      </c>
      <c r="G60" s="29"/>
      <c r="H60" s="29"/>
      <c r="I60" s="48"/>
      <c r="J60" s="40" t="s">
        <v>28</v>
      </c>
      <c r="K60" s="58" t="s">
        <v>72</v>
      </c>
      <c r="L60" s="55">
        <v>258</v>
      </c>
      <c r="M60" s="34">
        <v>78</v>
      </c>
      <c r="N60" s="59">
        <v>64</v>
      </c>
      <c r="O60" s="34">
        <v>25</v>
      </c>
      <c r="P60" s="34"/>
      <c r="Q60" s="34">
        <v>3</v>
      </c>
      <c r="R60" s="34">
        <v>36</v>
      </c>
      <c r="S60" s="34"/>
      <c r="T60" s="34"/>
      <c r="U60" s="34">
        <v>64</v>
      </c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</row>
    <row r="61" spans="1:33">
      <c r="A61" s="28"/>
      <c r="B61" s="39"/>
      <c r="C61" s="39"/>
      <c r="D61" s="39"/>
      <c r="E61" s="39"/>
      <c r="F61" s="29">
        <f t="shared" si="0"/>
        <v>-312</v>
      </c>
      <c r="G61" s="50">
        <f>(SUM(O61:Q61)/N61)*100</f>
        <v>34.315789473684212</v>
      </c>
      <c r="H61" s="50"/>
      <c r="I61" s="51">
        <f>((S61+T61+U61+W61+Y61)/N61)*100</f>
        <v>100</v>
      </c>
      <c r="J61" s="28"/>
      <c r="K61" s="56"/>
      <c r="L61" s="53">
        <f>SUM(L54:L60)</f>
        <v>2089</v>
      </c>
      <c r="M61" s="53">
        <f t="shared" ref="M61:AG61" si="8">SUM(M54:M60)</f>
        <v>609</v>
      </c>
      <c r="N61" s="53">
        <f t="shared" si="8"/>
        <v>475</v>
      </c>
      <c r="O61" s="53">
        <f t="shared" si="8"/>
        <v>143</v>
      </c>
      <c r="P61" s="53">
        <f t="shared" si="8"/>
        <v>0</v>
      </c>
      <c r="Q61" s="53">
        <f t="shared" si="8"/>
        <v>20</v>
      </c>
      <c r="R61" s="53">
        <f t="shared" si="8"/>
        <v>312</v>
      </c>
      <c r="S61" s="53">
        <f t="shared" si="8"/>
        <v>0</v>
      </c>
      <c r="T61" s="53">
        <f t="shared" si="8"/>
        <v>0</v>
      </c>
      <c r="U61" s="53">
        <f t="shared" si="8"/>
        <v>475</v>
      </c>
      <c r="V61" s="53">
        <f t="shared" si="8"/>
        <v>0</v>
      </c>
      <c r="W61" s="53">
        <f t="shared" si="8"/>
        <v>0</v>
      </c>
      <c r="X61" s="53">
        <f t="shared" si="8"/>
        <v>0</v>
      </c>
      <c r="Y61" s="53">
        <f t="shared" si="8"/>
        <v>0</v>
      </c>
      <c r="Z61" s="53">
        <f t="shared" si="8"/>
        <v>0</v>
      </c>
      <c r="AA61" s="53">
        <f t="shared" si="8"/>
        <v>0</v>
      </c>
      <c r="AB61" s="53">
        <f t="shared" si="8"/>
        <v>0</v>
      </c>
      <c r="AC61" s="53">
        <f t="shared" si="8"/>
        <v>0</v>
      </c>
      <c r="AD61" s="53">
        <f t="shared" si="8"/>
        <v>0</v>
      </c>
      <c r="AE61" s="53">
        <f t="shared" si="8"/>
        <v>0</v>
      </c>
      <c r="AF61" s="53">
        <f t="shared" si="8"/>
        <v>0</v>
      </c>
      <c r="AG61" s="53">
        <f t="shared" si="8"/>
        <v>0</v>
      </c>
    </row>
    <row r="62" spans="1:33">
      <c r="A62" s="28"/>
      <c r="B62" s="39"/>
      <c r="C62" s="39"/>
      <c r="D62" s="39"/>
      <c r="E62" s="39"/>
      <c r="F62" s="29">
        <f t="shared" si="0"/>
        <v>0</v>
      </c>
      <c r="G62" s="29"/>
      <c r="H62" s="29"/>
      <c r="I62" s="48"/>
      <c r="J62" s="28"/>
      <c r="K62" s="56"/>
      <c r="L62" s="42"/>
      <c r="M62" s="42"/>
      <c r="N62" s="42"/>
      <c r="O62" s="42"/>
      <c r="P62" s="42"/>
      <c r="Q62" s="42"/>
      <c r="R62" s="42"/>
      <c r="S62" s="43"/>
      <c r="T62" s="42"/>
      <c r="U62" s="42"/>
      <c r="V62" s="42"/>
      <c r="W62" s="42"/>
      <c r="X62" s="47"/>
      <c r="Y62" s="43"/>
      <c r="Z62" s="43"/>
      <c r="AA62" s="43"/>
      <c r="AB62" s="43"/>
      <c r="AC62" s="43"/>
      <c r="AD62" s="43"/>
      <c r="AE62" s="43"/>
      <c r="AF62" s="43"/>
      <c r="AG62" s="43"/>
    </row>
    <row r="63" spans="1:33">
      <c r="A63" s="28">
        <v>9</v>
      </c>
      <c r="B63" s="29" t="s">
        <v>73</v>
      </c>
      <c r="C63" s="29"/>
      <c r="D63" s="29"/>
      <c r="E63" s="29">
        <v>1</v>
      </c>
      <c r="F63" s="29">
        <f t="shared" si="0"/>
        <v>-14</v>
      </c>
      <c r="G63" s="29"/>
      <c r="H63" s="29"/>
      <c r="I63" s="48"/>
      <c r="J63" s="40" t="s">
        <v>28</v>
      </c>
      <c r="K63" s="56" t="s">
        <v>74</v>
      </c>
      <c r="L63" s="42">
        <v>328</v>
      </c>
      <c r="M63" s="42">
        <v>118</v>
      </c>
      <c r="N63" s="42">
        <v>86</v>
      </c>
      <c r="O63" s="42">
        <v>72</v>
      </c>
      <c r="P63" s="42"/>
      <c r="Q63" s="47"/>
      <c r="R63" s="42">
        <v>14</v>
      </c>
      <c r="S63" s="43"/>
      <c r="T63" s="42">
        <v>81</v>
      </c>
      <c r="U63" s="42">
        <v>5</v>
      </c>
      <c r="V63" s="42"/>
      <c r="W63" s="42"/>
      <c r="X63" s="42"/>
      <c r="Y63" s="43"/>
      <c r="Z63" s="43"/>
      <c r="AA63" s="43"/>
      <c r="AB63" s="43"/>
      <c r="AC63" s="43"/>
      <c r="AD63" s="43"/>
      <c r="AE63" s="43"/>
      <c r="AF63" s="43"/>
      <c r="AG63" s="43"/>
    </row>
    <row r="64" spans="1:33">
      <c r="A64" s="28"/>
      <c r="B64" s="39"/>
      <c r="C64" s="39"/>
      <c r="D64" s="39"/>
      <c r="E64" s="29">
        <v>1</v>
      </c>
      <c r="F64" s="29">
        <f t="shared" si="0"/>
        <v>-10</v>
      </c>
      <c r="G64" s="29"/>
      <c r="H64" s="29"/>
      <c r="I64" s="48"/>
      <c r="J64" s="40" t="s">
        <v>28</v>
      </c>
      <c r="K64" s="56" t="s">
        <v>75</v>
      </c>
      <c r="L64" s="42">
        <v>132</v>
      </c>
      <c r="M64" s="42">
        <v>35</v>
      </c>
      <c r="N64" s="42">
        <v>29</v>
      </c>
      <c r="O64" s="42">
        <v>19</v>
      </c>
      <c r="P64" s="42"/>
      <c r="Q64" s="42"/>
      <c r="R64" s="42">
        <v>10</v>
      </c>
      <c r="S64" s="43"/>
      <c r="T64" s="47">
        <v>22</v>
      </c>
      <c r="U64" s="42">
        <v>7</v>
      </c>
      <c r="V64" s="42"/>
      <c r="W64" s="42"/>
      <c r="X64" s="47"/>
      <c r="Y64" s="43"/>
      <c r="Z64" s="43"/>
      <c r="AA64" s="43"/>
      <c r="AB64" s="43"/>
      <c r="AC64" s="43"/>
      <c r="AD64" s="43"/>
      <c r="AE64" s="43"/>
      <c r="AF64" s="43"/>
      <c r="AG64" s="43"/>
    </row>
    <row r="65" spans="1:33">
      <c r="A65" s="28"/>
      <c r="B65" s="39"/>
      <c r="C65" s="39"/>
      <c r="D65" s="39"/>
      <c r="E65" s="29">
        <v>1</v>
      </c>
      <c r="F65" s="29">
        <f t="shared" si="0"/>
        <v>-56</v>
      </c>
      <c r="G65" s="29"/>
      <c r="H65" s="29"/>
      <c r="I65" s="48"/>
      <c r="J65" s="40" t="s">
        <v>28</v>
      </c>
      <c r="K65" s="56" t="s">
        <v>76</v>
      </c>
      <c r="L65" s="42">
        <v>335</v>
      </c>
      <c r="M65" s="42">
        <v>142</v>
      </c>
      <c r="N65" s="42">
        <v>87</v>
      </c>
      <c r="O65" s="42">
        <v>31</v>
      </c>
      <c r="P65" s="42"/>
      <c r="Q65" s="42"/>
      <c r="R65" s="42">
        <v>56</v>
      </c>
      <c r="S65" s="43"/>
      <c r="T65" s="47">
        <v>64</v>
      </c>
      <c r="U65" s="42">
        <v>18</v>
      </c>
      <c r="V65" s="42"/>
      <c r="W65" s="42">
        <v>5</v>
      </c>
      <c r="X65" s="42"/>
      <c r="Y65" s="43"/>
      <c r="Z65" s="43"/>
      <c r="AA65" s="43"/>
      <c r="AB65" s="43"/>
      <c r="AC65" s="43"/>
      <c r="AD65" s="43"/>
      <c r="AE65" s="43"/>
      <c r="AF65" s="43"/>
      <c r="AG65" s="43"/>
    </row>
    <row r="66" spans="1:33">
      <c r="A66" s="28"/>
      <c r="B66" s="39"/>
      <c r="C66" s="39"/>
      <c r="D66" s="39"/>
      <c r="E66" s="29">
        <v>1</v>
      </c>
      <c r="F66" s="29">
        <f t="shared" si="0"/>
        <v>-45</v>
      </c>
      <c r="G66" s="29"/>
      <c r="H66" s="29"/>
      <c r="I66" s="48"/>
      <c r="J66" s="40" t="s">
        <v>28</v>
      </c>
      <c r="K66" s="56" t="s">
        <v>77</v>
      </c>
      <c r="L66" s="42">
        <v>271</v>
      </c>
      <c r="M66" s="42">
        <v>85</v>
      </c>
      <c r="N66" s="42">
        <v>81</v>
      </c>
      <c r="O66" s="42">
        <v>36</v>
      </c>
      <c r="P66" s="42"/>
      <c r="Q66" s="42"/>
      <c r="R66" s="42">
        <v>45</v>
      </c>
      <c r="S66" s="43"/>
      <c r="T66" s="47">
        <v>66</v>
      </c>
      <c r="U66" s="42">
        <v>13</v>
      </c>
      <c r="V66" s="42"/>
      <c r="W66" s="42">
        <v>2</v>
      </c>
      <c r="X66" s="42"/>
      <c r="Y66" s="43"/>
      <c r="Z66" s="43"/>
      <c r="AA66" s="43"/>
      <c r="AB66" s="43"/>
      <c r="AC66" s="43"/>
      <c r="AD66" s="43"/>
      <c r="AE66" s="43"/>
      <c r="AF66" s="43"/>
      <c r="AG66" s="43"/>
    </row>
    <row r="67" spans="1:33">
      <c r="A67" s="28"/>
      <c r="B67" s="39"/>
      <c r="C67" s="39"/>
      <c r="D67" s="39"/>
      <c r="E67" s="29">
        <v>1</v>
      </c>
      <c r="F67" s="29">
        <f t="shared" si="0"/>
        <v>-9</v>
      </c>
      <c r="G67" s="29"/>
      <c r="H67" s="29"/>
      <c r="I67" s="48"/>
      <c r="J67" s="40" t="s">
        <v>28</v>
      </c>
      <c r="K67" s="30" t="s">
        <v>78</v>
      </c>
      <c r="L67" s="42">
        <v>297</v>
      </c>
      <c r="M67" s="55">
        <v>106</v>
      </c>
      <c r="N67" s="55">
        <v>87</v>
      </c>
      <c r="O67" s="55">
        <v>73</v>
      </c>
      <c r="P67" s="55">
        <v>1</v>
      </c>
      <c r="Q67" s="55">
        <v>4</v>
      </c>
      <c r="R67" s="55">
        <v>9</v>
      </c>
      <c r="S67" s="55"/>
      <c r="T67" s="55">
        <v>51</v>
      </c>
      <c r="U67" s="55">
        <v>16</v>
      </c>
      <c r="V67" s="55"/>
      <c r="W67" s="55">
        <v>20</v>
      </c>
      <c r="X67" s="55"/>
      <c r="Y67" s="55"/>
      <c r="Z67" s="55"/>
      <c r="AA67" s="55"/>
      <c r="AB67" s="55"/>
      <c r="AC67" s="55"/>
      <c r="AD67" s="55"/>
      <c r="AE67" s="55"/>
      <c r="AF67" s="55"/>
      <c r="AG67" s="55"/>
    </row>
    <row r="68" spans="1:33">
      <c r="A68" s="28"/>
      <c r="B68" s="39"/>
      <c r="C68" s="39"/>
      <c r="D68" s="39"/>
      <c r="E68" s="29">
        <v>1</v>
      </c>
      <c r="F68" s="29">
        <f t="shared" si="0"/>
        <v>-29</v>
      </c>
      <c r="G68" s="29"/>
      <c r="H68" s="29"/>
      <c r="I68" s="48"/>
      <c r="J68" s="40" t="s">
        <v>28</v>
      </c>
      <c r="K68" s="30" t="s">
        <v>79</v>
      </c>
      <c r="L68" s="55">
        <v>211</v>
      </c>
      <c r="M68" s="34">
        <v>64</v>
      </c>
      <c r="N68" s="34">
        <v>52</v>
      </c>
      <c r="O68" s="34">
        <v>23</v>
      </c>
      <c r="P68" s="34"/>
      <c r="Q68" s="34"/>
      <c r="R68" s="34">
        <v>29</v>
      </c>
      <c r="S68" s="34"/>
      <c r="T68" s="34"/>
      <c r="U68" s="34">
        <v>52</v>
      </c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1:33">
      <c r="A69" s="28"/>
      <c r="B69" s="64"/>
      <c r="C69" s="64"/>
      <c r="D69" s="64"/>
      <c r="E69" s="29">
        <v>1</v>
      </c>
      <c r="F69" s="29">
        <f t="shared" si="0"/>
        <v>-16</v>
      </c>
      <c r="G69" s="29"/>
      <c r="H69" s="29"/>
      <c r="I69" s="48"/>
      <c r="J69" s="40" t="s">
        <v>28</v>
      </c>
      <c r="K69" s="56" t="s">
        <v>80</v>
      </c>
      <c r="L69" s="55">
        <v>106</v>
      </c>
      <c r="M69" s="42">
        <v>40</v>
      </c>
      <c r="N69" s="42">
        <v>30</v>
      </c>
      <c r="O69" s="42">
        <v>14</v>
      </c>
      <c r="P69" s="42"/>
      <c r="Q69" s="42"/>
      <c r="R69" s="42">
        <v>16</v>
      </c>
      <c r="S69" s="43"/>
      <c r="T69" s="42"/>
      <c r="U69" s="42">
        <v>30</v>
      </c>
      <c r="V69" s="43"/>
      <c r="W69" s="42"/>
      <c r="X69" s="42"/>
      <c r="Y69" s="43"/>
      <c r="Z69" s="43"/>
      <c r="AA69" s="47"/>
      <c r="AB69" s="43"/>
      <c r="AC69" s="43"/>
      <c r="AD69" s="43"/>
      <c r="AE69" s="42"/>
      <c r="AF69" s="43"/>
      <c r="AG69" s="43"/>
    </row>
    <row r="70" spans="1:33">
      <c r="A70" s="28"/>
      <c r="B70" s="39"/>
      <c r="C70" s="39"/>
      <c r="D70" s="39"/>
      <c r="E70" s="39"/>
      <c r="F70" s="29">
        <f t="shared" si="0"/>
        <v>-179</v>
      </c>
      <c r="G70" s="50">
        <f>(SUM(O70:Q70)/N70)*100</f>
        <v>60.398230088495573</v>
      </c>
      <c r="H70" s="50"/>
      <c r="I70" s="51">
        <f>((S70+T70+U70+W70+Y70)/N70)*100</f>
        <v>100</v>
      </c>
      <c r="J70" s="28"/>
      <c r="K70" s="56"/>
      <c r="L70" s="53">
        <f>SUM(L63:L69)</f>
        <v>1680</v>
      </c>
      <c r="M70" s="53">
        <f t="shared" ref="M70:AG70" si="9">SUM(M63:M69)</f>
        <v>590</v>
      </c>
      <c r="N70" s="53">
        <f t="shared" si="9"/>
        <v>452</v>
      </c>
      <c r="O70" s="53">
        <f t="shared" si="9"/>
        <v>268</v>
      </c>
      <c r="P70" s="53">
        <f t="shared" si="9"/>
        <v>1</v>
      </c>
      <c r="Q70" s="53">
        <f t="shared" si="9"/>
        <v>4</v>
      </c>
      <c r="R70" s="53">
        <f t="shared" si="9"/>
        <v>179</v>
      </c>
      <c r="S70" s="53">
        <f t="shared" si="9"/>
        <v>0</v>
      </c>
      <c r="T70" s="53">
        <f t="shared" si="9"/>
        <v>284</v>
      </c>
      <c r="U70" s="53">
        <f t="shared" si="9"/>
        <v>141</v>
      </c>
      <c r="V70" s="53">
        <f t="shared" si="9"/>
        <v>0</v>
      </c>
      <c r="W70" s="53">
        <f t="shared" si="9"/>
        <v>27</v>
      </c>
      <c r="X70" s="53">
        <f t="shared" si="9"/>
        <v>0</v>
      </c>
      <c r="Y70" s="53">
        <f t="shared" si="9"/>
        <v>0</v>
      </c>
      <c r="Z70" s="53">
        <f t="shared" si="9"/>
        <v>0</v>
      </c>
      <c r="AA70" s="53">
        <f t="shared" si="9"/>
        <v>0</v>
      </c>
      <c r="AB70" s="53">
        <f t="shared" si="9"/>
        <v>0</v>
      </c>
      <c r="AC70" s="53">
        <f t="shared" si="9"/>
        <v>0</v>
      </c>
      <c r="AD70" s="53">
        <f t="shared" si="9"/>
        <v>0</v>
      </c>
      <c r="AE70" s="53">
        <f t="shared" si="9"/>
        <v>0</v>
      </c>
      <c r="AF70" s="53">
        <f t="shared" si="9"/>
        <v>0</v>
      </c>
      <c r="AG70" s="53">
        <f t="shared" si="9"/>
        <v>0</v>
      </c>
    </row>
    <row r="71" spans="1:33">
      <c r="A71" s="28"/>
      <c r="B71" s="39"/>
      <c r="C71" s="39"/>
      <c r="D71" s="39"/>
      <c r="E71" s="39"/>
      <c r="F71" s="29">
        <f t="shared" si="0"/>
        <v>0</v>
      </c>
      <c r="G71" s="29"/>
      <c r="H71" s="29"/>
      <c r="I71" s="48"/>
      <c r="J71" s="28"/>
      <c r="K71" s="56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1:33">
      <c r="A72" s="28">
        <v>10</v>
      </c>
      <c r="B72" s="29" t="s">
        <v>81</v>
      </c>
      <c r="C72" s="29"/>
      <c r="D72" s="29"/>
      <c r="E72" s="29">
        <v>1</v>
      </c>
      <c r="F72" s="29">
        <f t="shared" si="0"/>
        <v>-22</v>
      </c>
      <c r="G72" s="29"/>
      <c r="H72" s="29"/>
      <c r="I72" s="48"/>
      <c r="J72" s="40" t="s">
        <v>28</v>
      </c>
      <c r="K72" s="56" t="s">
        <v>82</v>
      </c>
      <c r="L72" s="42">
        <v>540</v>
      </c>
      <c r="M72" s="42">
        <v>178</v>
      </c>
      <c r="N72" s="42">
        <v>156</v>
      </c>
      <c r="O72" s="42">
        <v>121</v>
      </c>
      <c r="P72" s="42">
        <v>7</v>
      </c>
      <c r="Q72" s="42">
        <v>6</v>
      </c>
      <c r="R72" s="42">
        <v>22</v>
      </c>
      <c r="S72" s="43"/>
      <c r="T72" s="42"/>
      <c r="U72" s="42">
        <v>156</v>
      </c>
      <c r="V72" s="43"/>
      <c r="W72" s="42"/>
      <c r="X72" s="47"/>
      <c r="Y72" s="43"/>
      <c r="Z72" s="43"/>
      <c r="AA72" s="47"/>
      <c r="AB72" s="43"/>
      <c r="AC72" s="43"/>
      <c r="AD72" s="43"/>
      <c r="AE72" s="42"/>
      <c r="AF72" s="43"/>
      <c r="AG72" s="43"/>
    </row>
    <row r="73" spans="1:33">
      <c r="A73" s="28"/>
      <c r="B73" s="39"/>
      <c r="C73" s="39"/>
      <c r="D73" s="39"/>
      <c r="E73" s="39"/>
      <c r="F73" s="29">
        <f t="shared" si="0"/>
        <v>-22</v>
      </c>
      <c r="G73" s="50">
        <f>(SUM(O73:Q73)/N73)*100</f>
        <v>85.897435897435898</v>
      </c>
      <c r="H73" s="50"/>
      <c r="I73" s="51">
        <f>((S73+T73+U73+W73+Y73)/N73)*100</f>
        <v>100</v>
      </c>
      <c r="J73" s="28"/>
      <c r="K73" s="56"/>
      <c r="L73" s="53">
        <f>SUM(L72)</f>
        <v>540</v>
      </c>
      <c r="M73" s="53">
        <f t="shared" ref="M73:AG73" si="10">SUM(M72)</f>
        <v>178</v>
      </c>
      <c r="N73" s="53">
        <f t="shared" si="10"/>
        <v>156</v>
      </c>
      <c r="O73" s="53">
        <f t="shared" si="10"/>
        <v>121</v>
      </c>
      <c r="P73" s="53">
        <f t="shared" si="10"/>
        <v>7</v>
      </c>
      <c r="Q73" s="53">
        <f t="shared" si="10"/>
        <v>6</v>
      </c>
      <c r="R73" s="53">
        <f t="shared" si="10"/>
        <v>22</v>
      </c>
      <c r="S73" s="53">
        <f t="shared" si="10"/>
        <v>0</v>
      </c>
      <c r="T73" s="53">
        <f t="shared" si="10"/>
        <v>0</v>
      </c>
      <c r="U73" s="53">
        <f t="shared" si="10"/>
        <v>156</v>
      </c>
      <c r="V73" s="53">
        <f t="shared" si="10"/>
        <v>0</v>
      </c>
      <c r="W73" s="53">
        <f t="shared" si="10"/>
        <v>0</v>
      </c>
      <c r="X73" s="53">
        <f t="shared" si="10"/>
        <v>0</v>
      </c>
      <c r="Y73" s="53">
        <f t="shared" si="10"/>
        <v>0</v>
      </c>
      <c r="Z73" s="53">
        <f t="shared" si="10"/>
        <v>0</v>
      </c>
      <c r="AA73" s="53">
        <f t="shared" si="10"/>
        <v>0</v>
      </c>
      <c r="AB73" s="53">
        <f t="shared" si="10"/>
        <v>0</v>
      </c>
      <c r="AC73" s="53">
        <f t="shared" si="10"/>
        <v>0</v>
      </c>
      <c r="AD73" s="53">
        <f t="shared" si="10"/>
        <v>0</v>
      </c>
      <c r="AE73" s="53">
        <f t="shared" si="10"/>
        <v>0</v>
      </c>
      <c r="AF73" s="53">
        <f t="shared" si="10"/>
        <v>0</v>
      </c>
      <c r="AG73" s="53">
        <f t="shared" si="10"/>
        <v>0</v>
      </c>
    </row>
    <row r="74" spans="1:33">
      <c r="A74" s="28"/>
      <c r="B74" s="39"/>
      <c r="C74" s="39"/>
      <c r="D74" s="39"/>
      <c r="E74" s="39"/>
      <c r="F74" s="29">
        <f t="shared" ref="F74:F82" si="11">SUM(O74:Q74)-N74</f>
        <v>0</v>
      </c>
      <c r="G74" s="29"/>
      <c r="H74" s="29"/>
      <c r="I74" s="48"/>
      <c r="J74" s="28"/>
      <c r="K74" s="56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</row>
    <row r="75" spans="1:33">
      <c r="A75" s="28">
        <v>11</v>
      </c>
      <c r="B75" s="29" t="s">
        <v>83</v>
      </c>
      <c r="C75" s="29"/>
      <c r="D75" s="29"/>
      <c r="E75" s="29">
        <v>1</v>
      </c>
      <c r="F75" s="29">
        <f t="shared" si="11"/>
        <v>-3</v>
      </c>
      <c r="G75" s="29"/>
      <c r="H75" s="29"/>
      <c r="I75" s="48"/>
      <c r="J75" s="40" t="s">
        <v>28</v>
      </c>
      <c r="K75" s="30" t="s">
        <v>84</v>
      </c>
      <c r="L75" s="55">
        <v>282</v>
      </c>
      <c r="M75" s="55">
        <v>95</v>
      </c>
      <c r="N75" s="55">
        <v>82</v>
      </c>
      <c r="O75" s="55">
        <v>73</v>
      </c>
      <c r="P75" s="55">
        <v>2</v>
      </c>
      <c r="Q75" s="55">
        <v>4</v>
      </c>
      <c r="R75" s="55">
        <v>3</v>
      </c>
      <c r="S75" s="55"/>
      <c r="T75" s="55"/>
      <c r="U75" s="55">
        <v>82</v>
      </c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</row>
    <row r="76" spans="1:33">
      <c r="A76" s="28"/>
      <c r="B76" s="39"/>
      <c r="C76" s="39"/>
      <c r="D76" s="39"/>
      <c r="E76" s="29">
        <v>1</v>
      </c>
      <c r="F76" s="29">
        <f t="shared" si="11"/>
        <v>-19</v>
      </c>
      <c r="G76" s="29"/>
      <c r="H76" s="29"/>
      <c r="I76" s="48"/>
      <c r="J76" s="40" t="s">
        <v>28</v>
      </c>
      <c r="K76" s="30" t="s">
        <v>85</v>
      </c>
      <c r="L76" s="55">
        <v>404</v>
      </c>
      <c r="M76" s="34">
        <v>126</v>
      </c>
      <c r="N76" s="34">
        <v>108</v>
      </c>
      <c r="O76" s="34">
        <v>82</v>
      </c>
      <c r="P76" s="34">
        <v>3</v>
      </c>
      <c r="Q76" s="34">
        <v>4</v>
      </c>
      <c r="R76" s="34">
        <v>19</v>
      </c>
      <c r="S76" s="34"/>
      <c r="T76" s="34"/>
      <c r="U76" s="34">
        <v>108</v>
      </c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</row>
    <row r="77" spans="1:33">
      <c r="A77" s="28"/>
      <c r="B77" s="64"/>
      <c r="C77" s="64"/>
      <c r="D77" s="64"/>
      <c r="E77" s="29">
        <v>1</v>
      </c>
      <c r="F77" s="29">
        <f t="shared" si="11"/>
        <v>-4</v>
      </c>
      <c r="G77" s="29"/>
      <c r="H77" s="29"/>
      <c r="I77" s="48"/>
      <c r="J77" s="40" t="s">
        <v>28</v>
      </c>
      <c r="K77" s="56" t="s">
        <v>86</v>
      </c>
      <c r="L77" s="42">
        <v>157</v>
      </c>
      <c r="M77" s="42">
        <v>43</v>
      </c>
      <c r="N77" s="42">
        <v>36</v>
      </c>
      <c r="O77" s="42">
        <v>23</v>
      </c>
      <c r="P77" s="42">
        <v>7</v>
      </c>
      <c r="Q77" s="42">
        <v>2</v>
      </c>
      <c r="R77" s="42">
        <v>4</v>
      </c>
      <c r="S77" s="43"/>
      <c r="T77" s="42"/>
      <c r="U77" s="42">
        <v>36</v>
      </c>
      <c r="V77" s="47"/>
      <c r="W77" s="42"/>
      <c r="X77" s="42"/>
      <c r="Y77" s="43"/>
      <c r="Z77" s="43"/>
      <c r="AA77" s="43"/>
      <c r="AB77" s="43"/>
      <c r="AC77" s="43"/>
      <c r="AD77" s="43"/>
      <c r="AE77" s="42"/>
      <c r="AF77" s="43"/>
      <c r="AG77" s="43"/>
    </row>
    <row r="78" spans="1:33">
      <c r="A78" s="28"/>
      <c r="B78" s="39"/>
      <c r="C78" s="39"/>
      <c r="D78" s="39"/>
      <c r="E78" s="39"/>
      <c r="F78" s="29">
        <f t="shared" si="11"/>
        <v>-26</v>
      </c>
      <c r="G78" s="50">
        <f>(SUM(O78:Q78)/N78)*100</f>
        <v>88.495575221238937</v>
      </c>
      <c r="H78" s="50"/>
      <c r="I78" s="51">
        <f>((S78+T78+U78+W78+Y78)/N78)*100</f>
        <v>100</v>
      </c>
      <c r="J78" s="28"/>
      <c r="K78" s="56"/>
      <c r="L78" s="53">
        <f>SUM(L75:L77)</f>
        <v>843</v>
      </c>
      <c r="M78" s="53">
        <f t="shared" ref="M78:AG78" si="12">SUM(M75:M77)</f>
        <v>264</v>
      </c>
      <c r="N78" s="53">
        <f t="shared" si="12"/>
        <v>226</v>
      </c>
      <c r="O78" s="53">
        <f t="shared" si="12"/>
        <v>178</v>
      </c>
      <c r="P78" s="53">
        <f t="shared" si="12"/>
        <v>12</v>
      </c>
      <c r="Q78" s="53">
        <f t="shared" si="12"/>
        <v>10</v>
      </c>
      <c r="R78" s="53">
        <f t="shared" si="12"/>
        <v>26</v>
      </c>
      <c r="S78" s="53">
        <f t="shared" si="12"/>
        <v>0</v>
      </c>
      <c r="T78" s="53">
        <f t="shared" si="12"/>
        <v>0</v>
      </c>
      <c r="U78" s="53">
        <f t="shared" si="12"/>
        <v>226</v>
      </c>
      <c r="V78" s="53">
        <f t="shared" si="12"/>
        <v>0</v>
      </c>
      <c r="W78" s="53">
        <f t="shared" si="12"/>
        <v>0</v>
      </c>
      <c r="X78" s="53">
        <f t="shared" si="12"/>
        <v>0</v>
      </c>
      <c r="Y78" s="53">
        <f t="shared" si="12"/>
        <v>0</v>
      </c>
      <c r="Z78" s="53">
        <f t="shared" si="12"/>
        <v>0</v>
      </c>
      <c r="AA78" s="53">
        <f t="shared" si="12"/>
        <v>0</v>
      </c>
      <c r="AB78" s="53">
        <f t="shared" si="12"/>
        <v>0</v>
      </c>
      <c r="AC78" s="53">
        <f t="shared" si="12"/>
        <v>0</v>
      </c>
      <c r="AD78" s="53">
        <f t="shared" si="12"/>
        <v>0</v>
      </c>
      <c r="AE78" s="53">
        <f t="shared" si="12"/>
        <v>0</v>
      </c>
      <c r="AF78" s="53">
        <f t="shared" si="12"/>
        <v>0</v>
      </c>
      <c r="AG78" s="53">
        <f t="shared" si="12"/>
        <v>0</v>
      </c>
    </row>
    <row r="79" spans="1:33">
      <c r="A79" s="28"/>
      <c r="B79" s="39"/>
      <c r="C79" s="39"/>
      <c r="D79" s="39"/>
      <c r="E79" s="39"/>
      <c r="F79" s="29">
        <f t="shared" si="11"/>
        <v>0</v>
      </c>
      <c r="G79" s="29"/>
      <c r="H79" s="29"/>
      <c r="I79" s="48"/>
      <c r="J79" s="28"/>
      <c r="K79" s="56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>
      <c r="A80" s="28">
        <v>12</v>
      </c>
      <c r="B80" s="29" t="s">
        <v>87</v>
      </c>
      <c r="C80" s="29"/>
      <c r="D80" s="29"/>
      <c r="E80" s="29">
        <v>1</v>
      </c>
      <c r="F80" s="29">
        <f t="shared" si="11"/>
        <v>-9</v>
      </c>
      <c r="G80" s="29"/>
      <c r="H80" s="29"/>
      <c r="I80" s="48"/>
      <c r="J80" s="40" t="s">
        <v>28</v>
      </c>
      <c r="K80" s="56" t="s">
        <v>88</v>
      </c>
      <c r="L80" s="42">
        <v>392</v>
      </c>
      <c r="M80" s="42">
        <v>125</v>
      </c>
      <c r="N80" s="42">
        <v>98</v>
      </c>
      <c r="O80" s="42">
        <v>84</v>
      </c>
      <c r="P80" s="42">
        <v>2</v>
      </c>
      <c r="Q80" s="42">
        <v>3</v>
      </c>
      <c r="R80" s="42">
        <v>9</v>
      </c>
      <c r="S80" s="43"/>
      <c r="T80" s="47"/>
      <c r="U80" s="42">
        <v>61</v>
      </c>
      <c r="V80" s="47"/>
      <c r="W80" s="42">
        <v>37</v>
      </c>
      <c r="X80" s="47"/>
      <c r="Y80" s="43"/>
      <c r="Z80" s="43"/>
      <c r="AA80" s="43"/>
      <c r="AB80" s="43"/>
      <c r="AC80" s="43"/>
      <c r="AD80" s="43"/>
      <c r="AE80" s="42"/>
      <c r="AF80" s="43"/>
      <c r="AG80" s="43"/>
    </row>
    <row r="81" spans="1:33">
      <c r="A81" s="28"/>
      <c r="B81" s="39"/>
      <c r="C81" s="39"/>
      <c r="D81" s="39"/>
      <c r="E81" s="29">
        <v>1</v>
      </c>
      <c r="F81" s="29">
        <f t="shared" si="11"/>
        <v>-3</v>
      </c>
      <c r="G81" s="29"/>
      <c r="H81" s="29"/>
      <c r="I81" s="48"/>
      <c r="J81" s="40" t="s">
        <v>28</v>
      </c>
      <c r="K81" s="56" t="s">
        <v>89</v>
      </c>
      <c r="L81" s="42">
        <v>502</v>
      </c>
      <c r="M81" s="42">
        <v>169</v>
      </c>
      <c r="N81" s="42">
        <v>105</v>
      </c>
      <c r="O81" s="42">
        <v>95</v>
      </c>
      <c r="P81" s="42">
        <v>2</v>
      </c>
      <c r="Q81" s="42">
        <v>5</v>
      </c>
      <c r="R81" s="42">
        <v>3</v>
      </c>
      <c r="S81" s="43"/>
      <c r="T81" s="47"/>
      <c r="U81" s="42">
        <v>74</v>
      </c>
      <c r="V81" s="47"/>
      <c r="W81" s="42">
        <v>31</v>
      </c>
      <c r="X81" s="42"/>
      <c r="Y81" s="43"/>
      <c r="Z81" s="43"/>
      <c r="AA81" s="43"/>
      <c r="AB81" s="43"/>
      <c r="AC81" s="43"/>
      <c r="AD81" s="43"/>
      <c r="AE81" s="42"/>
      <c r="AF81" s="43"/>
      <c r="AG81" s="43"/>
    </row>
    <row r="82" spans="1:33">
      <c r="A82" s="28"/>
      <c r="B82" s="39"/>
      <c r="C82" s="39"/>
      <c r="D82" s="29">
        <v>1</v>
      </c>
      <c r="E82" s="29">
        <v>1</v>
      </c>
      <c r="F82" s="29">
        <f t="shared" si="11"/>
        <v>0</v>
      </c>
      <c r="G82" s="29"/>
      <c r="H82" s="29"/>
      <c r="I82" s="48"/>
      <c r="J82" s="40" t="s">
        <v>28</v>
      </c>
      <c r="K82" s="56" t="s">
        <v>90</v>
      </c>
      <c r="L82" s="42">
        <v>246</v>
      </c>
      <c r="M82" s="42">
        <v>102</v>
      </c>
      <c r="N82" s="42">
        <v>85</v>
      </c>
      <c r="O82" s="42">
        <v>81</v>
      </c>
      <c r="P82" s="42">
        <v>2</v>
      </c>
      <c r="Q82" s="42">
        <v>2</v>
      </c>
      <c r="R82" s="42">
        <v>0</v>
      </c>
      <c r="S82" s="43"/>
      <c r="T82" s="47"/>
      <c r="U82" s="42">
        <v>47</v>
      </c>
      <c r="V82" s="47"/>
      <c r="W82" s="42">
        <v>38</v>
      </c>
      <c r="X82" s="42"/>
      <c r="Y82" s="43"/>
      <c r="Z82" s="43"/>
      <c r="AA82" s="43"/>
      <c r="AB82" s="43"/>
      <c r="AC82" s="43"/>
      <c r="AD82" s="43"/>
      <c r="AE82" s="42"/>
      <c r="AF82" s="43"/>
      <c r="AG82" s="43"/>
    </row>
    <row r="83" spans="1:33">
      <c r="A83" s="28"/>
      <c r="B83" s="39"/>
      <c r="C83" s="39"/>
      <c r="D83" s="39"/>
      <c r="E83" s="39"/>
      <c r="F83" s="39"/>
      <c r="G83" s="50">
        <f>(SUM(O83:Q83)/N83)*100</f>
        <v>95.833333333333343</v>
      </c>
      <c r="H83" s="50"/>
      <c r="I83" s="51">
        <f>((S83+T83+U83+W83+Y83)/N83)*100</f>
        <v>100</v>
      </c>
      <c r="J83" s="61"/>
      <c r="K83" s="65"/>
      <c r="L83" s="62">
        <f>SUM(L80:L82)</f>
        <v>1140</v>
      </c>
      <c r="M83" s="62">
        <f t="shared" ref="M83:AG83" si="13">SUM(M80:M82)</f>
        <v>396</v>
      </c>
      <c r="N83" s="62">
        <f t="shared" si="13"/>
        <v>288</v>
      </c>
      <c r="O83" s="62">
        <f t="shared" si="13"/>
        <v>260</v>
      </c>
      <c r="P83" s="62">
        <f t="shared" si="13"/>
        <v>6</v>
      </c>
      <c r="Q83" s="62">
        <f t="shared" si="13"/>
        <v>10</v>
      </c>
      <c r="R83" s="62">
        <f t="shared" si="13"/>
        <v>12</v>
      </c>
      <c r="S83" s="62">
        <f t="shared" si="13"/>
        <v>0</v>
      </c>
      <c r="T83" s="62">
        <f t="shared" si="13"/>
        <v>0</v>
      </c>
      <c r="U83" s="62">
        <f t="shared" si="13"/>
        <v>182</v>
      </c>
      <c r="V83" s="62">
        <f t="shared" si="13"/>
        <v>0</v>
      </c>
      <c r="W83" s="62">
        <f t="shared" si="13"/>
        <v>106</v>
      </c>
      <c r="X83" s="62">
        <f t="shared" si="13"/>
        <v>0</v>
      </c>
      <c r="Y83" s="62">
        <f t="shared" si="13"/>
        <v>0</v>
      </c>
      <c r="Z83" s="62">
        <f t="shared" si="13"/>
        <v>0</v>
      </c>
      <c r="AA83" s="62">
        <f t="shared" si="13"/>
        <v>0</v>
      </c>
      <c r="AB83" s="62">
        <f t="shared" si="13"/>
        <v>0</v>
      </c>
      <c r="AC83" s="62">
        <f t="shared" si="13"/>
        <v>0</v>
      </c>
      <c r="AD83" s="62">
        <f t="shared" si="13"/>
        <v>0</v>
      </c>
      <c r="AE83" s="62">
        <f t="shared" si="13"/>
        <v>0</v>
      </c>
      <c r="AF83" s="62">
        <f t="shared" si="13"/>
        <v>0</v>
      </c>
      <c r="AG83" s="62">
        <f t="shared" si="13"/>
        <v>0</v>
      </c>
    </row>
    <row r="84" spans="1:33">
      <c r="A84" s="28"/>
      <c r="B84" s="39"/>
      <c r="C84" s="39"/>
      <c r="D84" s="39"/>
      <c r="E84" s="39"/>
      <c r="F84" s="39"/>
      <c r="G84" s="39"/>
      <c r="H84" s="39"/>
      <c r="I84" s="48"/>
      <c r="J84" s="61"/>
      <c r="K84" s="65"/>
      <c r="L84" s="33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</row>
    <row r="85" spans="1:33">
      <c r="A85" s="28"/>
      <c r="B85" s="64"/>
      <c r="C85" s="64"/>
      <c r="D85" s="64"/>
      <c r="E85" s="64"/>
      <c r="F85" s="64"/>
      <c r="G85" s="64"/>
      <c r="H85" s="64"/>
      <c r="I85" s="48"/>
      <c r="J85" s="28"/>
      <c r="K85" s="56"/>
      <c r="L85" s="42"/>
      <c r="M85" s="42"/>
      <c r="N85" s="42"/>
      <c r="O85" s="42"/>
      <c r="P85" s="42"/>
      <c r="Q85" s="42"/>
      <c r="R85" s="42"/>
      <c r="S85" s="47"/>
      <c r="T85" s="43"/>
      <c r="U85" s="42"/>
      <c r="V85" s="42"/>
      <c r="W85" s="42"/>
      <c r="X85" s="42"/>
      <c r="Y85" s="43"/>
      <c r="Z85" s="43"/>
      <c r="AA85" s="43"/>
      <c r="AB85" s="43"/>
      <c r="AC85" s="43"/>
      <c r="AD85" s="43"/>
      <c r="AE85" s="43"/>
      <c r="AF85" s="43"/>
      <c r="AG85" s="43"/>
    </row>
    <row r="86" spans="1:33">
      <c r="A86" s="28"/>
      <c r="B86" s="39"/>
      <c r="C86" s="39"/>
      <c r="D86" s="39">
        <f>SUM(D9:D85)</f>
        <v>8</v>
      </c>
      <c r="E86" s="39">
        <f>SUM(E9:E85)</f>
        <v>52</v>
      </c>
      <c r="F86" s="39"/>
      <c r="G86" s="39"/>
      <c r="H86" s="39"/>
      <c r="I86" s="48"/>
      <c r="J86" s="28"/>
      <c r="K86" s="56"/>
      <c r="L86" s="42"/>
      <c r="M86" s="42"/>
      <c r="N86" s="42"/>
      <c r="O86" s="42"/>
      <c r="P86" s="42"/>
      <c r="Q86" s="42"/>
      <c r="R86" s="42"/>
      <c r="S86" s="42"/>
      <c r="T86" s="43"/>
      <c r="U86" s="42"/>
      <c r="V86" s="42"/>
      <c r="W86" s="42"/>
      <c r="X86" s="42"/>
      <c r="Y86" s="43"/>
      <c r="Z86" s="43"/>
      <c r="AA86" s="43"/>
      <c r="AB86" s="43"/>
      <c r="AC86" s="43"/>
      <c r="AD86" s="43"/>
      <c r="AE86" s="43"/>
      <c r="AF86" s="43"/>
      <c r="AG86" s="43"/>
    </row>
    <row r="87" spans="1:33">
      <c r="A87" s="28"/>
      <c r="B87" s="39"/>
      <c r="C87" s="39"/>
      <c r="D87" s="39"/>
      <c r="E87" s="39"/>
      <c r="F87" s="39"/>
      <c r="G87" s="50">
        <f>(SUM(O87:Q87)/N87)*100</f>
        <v>68.158059795107675</v>
      </c>
      <c r="H87" s="50"/>
      <c r="I87" s="51">
        <f>((S87+T87+U87+W87+Y87)/N87)*100</f>
        <v>92.138825005226849</v>
      </c>
      <c r="J87" s="28"/>
      <c r="K87" s="56"/>
      <c r="L87" s="66">
        <f>SUM(L83+L78+L73+L70+L61+L52+L47+L41+L35+L29+L23+L17)</f>
        <v>19592</v>
      </c>
      <c r="M87" s="66">
        <f t="shared" ref="M87:AC87" si="14">SUM(M83+M78+M73+M70+M61+M52+M47+M41+M35+M29+M23+M17)</f>
        <v>6054</v>
      </c>
      <c r="N87" s="67">
        <f t="shared" si="14"/>
        <v>4783</v>
      </c>
      <c r="O87" s="66">
        <f>SUM(O83+O78+O73+O70+O61+O52+O47+O41+O35+O29+O23+O17)</f>
        <v>3016</v>
      </c>
      <c r="P87" s="66">
        <f t="shared" si="14"/>
        <v>91</v>
      </c>
      <c r="Q87" s="66">
        <f t="shared" si="14"/>
        <v>153</v>
      </c>
      <c r="R87" s="66">
        <f>SUM(R83+R78+R73+R70+R61+R52+R47+R41+R35+R29+R23+R17)</f>
        <v>1412</v>
      </c>
      <c r="S87" s="66">
        <f t="shared" si="14"/>
        <v>165</v>
      </c>
      <c r="T87" s="66">
        <f>SUM(T83+T78+T73+T70+T61+T52+T47+T41+T35+T29+T23+T17)</f>
        <v>1051</v>
      </c>
      <c r="U87" s="66">
        <f t="shared" si="14"/>
        <v>3058</v>
      </c>
      <c r="V87" s="66">
        <f>SUM(V83+V78+V73+V70+V61+V52+V47+V41+V35+V29+V23+V17)</f>
        <v>1</v>
      </c>
      <c r="W87" s="66">
        <f t="shared" si="14"/>
        <v>133</v>
      </c>
      <c r="X87" s="66">
        <f>SUM(X83+X78+X73+X70+X61+X52+X47+X41+X35+X29+X23+X17)</f>
        <v>0</v>
      </c>
      <c r="Y87" s="66">
        <f t="shared" si="14"/>
        <v>0</v>
      </c>
      <c r="Z87" s="66">
        <f t="shared" si="14"/>
        <v>0</v>
      </c>
      <c r="AA87" s="66">
        <f>SUM(AA83+AA78+AA73+AA70+AA61+AA52+AA47+AA41+AA35+AA29+AA23+AA17)</f>
        <v>0</v>
      </c>
      <c r="AB87" s="66">
        <f t="shared" si="14"/>
        <v>0</v>
      </c>
      <c r="AC87" s="66">
        <f t="shared" si="14"/>
        <v>375</v>
      </c>
      <c r="AD87" s="66">
        <f>SUM(AD83+AD78+AD73+AD70+AD61+AD52+AD47+AD41+AD35+AD29+AD23+AD17)</f>
        <v>0</v>
      </c>
      <c r="AE87" s="66">
        <f t="shared" ref="AE87:AG87" si="15">SUM(AE83+AE78+AE73+AE70+AE61+AE52+AE47+AE41+AE35+AE29+AE23+AE17)</f>
        <v>0</v>
      </c>
      <c r="AF87" s="66">
        <f t="shared" si="15"/>
        <v>0</v>
      </c>
      <c r="AG87" s="66">
        <f t="shared" si="15"/>
        <v>0</v>
      </c>
    </row>
    <row r="88" spans="1:33">
      <c r="A88" s="28"/>
      <c r="B88" s="39"/>
      <c r="C88" s="39"/>
      <c r="D88" s="39"/>
      <c r="E88" s="39"/>
      <c r="F88" s="39"/>
      <c r="G88" s="39"/>
      <c r="H88" s="39"/>
      <c r="I88" s="48"/>
      <c r="J88" s="28"/>
      <c r="K88" s="56"/>
      <c r="L88" s="42"/>
      <c r="M88" s="42"/>
      <c r="N88" s="42"/>
      <c r="O88" s="42"/>
      <c r="P88" s="42"/>
      <c r="Q88" s="42"/>
      <c r="R88" s="42"/>
      <c r="S88" s="47"/>
      <c r="T88" s="43"/>
      <c r="U88" s="42"/>
      <c r="V88" s="42"/>
      <c r="W88" s="42"/>
      <c r="X88" s="42"/>
      <c r="Y88" s="43"/>
      <c r="Z88" s="43"/>
      <c r="AA88" s="43"/>
      <c r="AB88" s="43"/>
      <c r="AC88" s="43"/>
      <c r="AD88" s="43"/>
      <c r="AE88" s="43"/>
      <c r="AF88" s="43"/>
      <c r="AG88" s="43"/>
    </row>
    <row r="90" spans="1:33">
      <c r="I90" t="s">
        <v>91</v>
      </c>
      <c r="J90" t="s">
        <v>92</v>
      </c>
      <c r="K90" s="68">
        <v>12</v>
      </c>
    </row>
    <row r="91" spans="1:33">
      <c r="I91" t="s">
        <v>93</v>
      </c>
      <c r="J91" t="s">
        <v>92</v>
      </c>
      <c r="K91" s="68">
        <f>8+4+4+4+4+4+3+7+7+1+3+3</f>
        <v>52</v>
      </c>
      <c r="O91" s="69">
        <f>SUM(O87:Q87)</f>
        <v>3260</v>
      </c>
      <c r="S91" s="69">
        <f>S87+T87+U87+W87+Y87</f>
        <v>4407</v>
      </c>
    </row>
  </sheetData>
  <mergeCells count="25">
    <mergeCell ref="AG4:AG5"/>
    <mergeCell ref="J6:K6"/>
    <mergeCell ref="J7:K7"/>
    <mergeCell ref="W4:X4"/>
    <mergeCell ref="Y4:Z4"/>
    <mergeCell ref="AA4:AB4"/>
    <mergeCell ref="AC4:AD4"/>
    <mergeCell ref="AE4:AE5"/>
    <mergeCell ref="AF4:AF5"/>
    <mergeCell ref="N3:N5"/>
    <mergeCell ref="O3:R3"/>
    <mergeCell ref="S3:AG3"/>
    <mergeCell ref="O4:O5"/>
    <mergeCell ref="P4:P5"/>
    <mergeCell ref="Q4:Q5"/>
    <mergeCell ref="R4:R5"/>
    <mergeCell ref="S4:S5"/>
    <mergeCell ref="T4:T5"/>
    <mergeCell ref="U4:V4"/>
    <mergeCell ref="A3:A5"/>
    <mergeCell ref="B3:B5"/>
    <mergeCell ref="I3:I5"/>
    <mergeCell ref="J3:K5"/>
    <mergeCell ref="L3:L5"/>
    <mergeCell ref="M3:M5"/>
  </mergeCells>
  <pageMargins left="0.5" right="1.5" top="0.75" bottom="0.5" header="0.3" footer="0.3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SELOPAMPANG</vt:lpstr>
      <vt:lpstr>SELOPAMPANG!Print_Titles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2017-11-06T00:43:32Z</dcterms:created>
  <dcterms:modified xsi:type="dcterms:W3CDTF">2017-11-06T00:44:01Z</dcterms:modified>
</cp:coreProperties>
</file>