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9720" windowHeight="6450" tabRatio="775" firstSheet="20" activeTab="20"/>
  </bookViews>
  <sheets>
    <sheet name="cover" sheetId="26" state="hidden" r:id="rId1"/>
    <sheet name="RKO" sheetId="24" state="hidden" r:id="rId2"/>
    <sheet name="pengantar(1)" sheetId="11" state="hidden" r:id="rId3"/>
    <sheet name="Periks" sheetId="3" state="hidden" r:id="rId4"/>
    <sheet name="PAD yang sah" sheetId="39" state="hidden" r:id="rId5"/>
    <sheet name="MASTER" sheetId="18" state="hidden" r:id="rId6"/>
    <sheet name="REALISASI PEN" sheetId="17" state="hidden" r:id="rId7"/>
    <sheet name="Lap.Target(3)" sheetId="13" state="hidden" r:id="rId8"/>
    <sheet name="27 des" sheetId="36" state="hidden" r:id="rId9"/>
    <sheet name="SPJ Pendp F(2)" sheetId="12" state="hidden" r:id="rId10"/>
    <sheet name="27 ds" sheetId="37" state="hidden" r:id="rId11"/>
    <sheet name="BKU-MASTR" sheetId="25" state="hidden" r:id="rId12"/>
    <sheet name="LT&amp;RP(6)" sheetId="38" state="hidden" r:id="rId13"/>
    <sheet name="bku(8)" sheetId="35" state="hidden" r:id="rId14"/>
    <sheet name="Reg.Pengiriman(5)" sheetId="15" state="hidden" r:id="rId15"/>
    <sheet name="reg-intern" sheetId="30" state="hidden" r:id="rId16"/>
    <sheet name="REGISTER STS(7)" sheetId="16" state="hidden" r:id="rId17"/>
    <sheet name="bku-Intrn Kadin()" sheetId="40" state="hidden" r:id="rId18"/>
    <sheet name="Rincian Obyek(4)" sheetId="22" state="hidden" r:id="rId19"/>
    <sheet name="Klarifikasi (9)" sheetId="41" state="hidden" r:id="rId20"/>
    <sheet name="Sheet1" sheetId="42" r:id="rId21"/>
  </sheets>
  <externalReferences>
    <externalReference r:id="rId22"/>
  </externalReferences>
  <definedNames>
    <definedName name="_xlnm.Print_Area" localSheetId="10">'27 ds'!$A$1:$P$78</definedName>
    <definedName name="_xlnm.Print_Area" localSheetId="13">'bku(8)'!$A$1:$K$83</definedName>
    <definedName name="_xlnm.Print_Area" localSheetId="17">'bku-Intrn Kadin()'!$A$1:$K$84</definedName>
    <definedName name="_xlnm.Print_Area" localSheetId="11">'BKU-MASTR'!$B$1:$L$96</definedName>
    <definedName name="_xlnm.Print_Area" localSheetId="19">'Klarifikasi (9)'!$A$1:$H$64</definedName>
    <definedName name="_xlnm.Print_Area" localSheetId="5">MASTER!$A$1:$IN$51</definedName>
    <definedName name="_xlnm.Print_Area" localSheetId="4">'PAD yang sah'!$A$1:$I$62</definedName>
    <definedName name="_xlnm.Print_Area" localSheetId="2">'pengantar(1)'!$A$1:$F$55</definedName>
    <definedName name="_xlnm.Print_Area" localSheetId="6">'REALISASI PEN'!$A$1:$J$94</definedName>
    <definedName name="_xlnm.Print_Area" localSheetId="14">'Reg.Pengiriman(5)'!$A$1:$O$34</definedName>
    <definedName name="_xlnm.Print_Area" localSheetId="15">'reg-intern'!$A$1:$H$47</definedName>
    <definedName name="_xlnm.Print_Area" localSheetId="16">'REGISTER STS(7)'!$A$1:$H$109</definedName>
    <definedName name="_xlnm.Print_Area" localSheetId="18">'Rincian Obyek(4)'!$A$1:$K$469</definedName>
    <definedName name="_xlnm.Print_Area" localSheetId="9">'SPJ Pendp F(2)'!$A$1:$Q$41</definedName>
  </definedNames>
  <calcPr calcId="145621"/>
</workbook>
</file>

<file path=xl/calcChain.xml><?xml version="1.0" encoding="utf-8"?>
<calcChain xmlns="http://schemas.openxmlformats.org/spreadsheetml/2006/main">
  <c r="E42" i="41" l="1"/>
  <c r="D42" i="41"/>
  <c r="F26" i="38"/>
  <c r="K408" i="22"/>
  <c r="K407" i="22"/>
  <c r="J408" i="22"/>
  <c r="J407" i="22"/>
  <c r="K350" i="22"/>
  <c r="K349" i="22"/>
  <c r="J350" i="22"/>
  <c r="J349" i="22"/>
  <c r="K292" i="22"/>
  <c r="K291" i="22"/>
  <c r="J292" i="22"/>
  <c r="J291" i="22"/>
  <c r="J234" i="22"/>
  <c r="J233" i="22"/>
  <c r="K234" i="22"/>
  <c r="K233" i="22"/>
  <c r="K176" i="22"/>
  <c r="K175" i="22"/>
  <c r="J176" i="22"/>
  <c r="J175" i="22"/>
  <c r="K118" i="22"/>
  <c r="K117" i="22"/>
  <c r="J118" i="22"/>
  <c r="J117" i="22"/>
  <c r="K60" i="22"/>
  <c r="K59" i="22"/>
  <c r="J60" i="22"/>
  <c r="J59" i="22"/>
  <c r="G82" i="40"/>
  <c r="G81" i="40"/>
  <c r="G82" i="35"/>
  <c r="G81" i="35"/>
  <c r="K40" i="12"/>
  <c r="K39" i="12"/>
  <c r="K32" i="12"/>
  <c r="F31" i="16"/>
  <c r="F72" i="16"/>
  <c r="J28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J27" i="40"/>
  <c r="J26" i="40"/>
  <c r="J25" i="40"/>
  <c r="J24" i="40"/>
  <c r="L26" i="40"/>
  <c r="J23" i="40"/>
  <c r="J22" i="40"/>
  <c r="J21" i="40"/>
  <c r="J20" i="40"/>
  <c r="J19" i="40"/>
  <c r="J18" i="40"/>
  <c r="J17" i="40"/>
  <c r="J16" i="40"/>
  <c r="J15" i="40"/>
  <c r="C7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G41" i="40"/>
  <c r="J41" i="40"/>
  <c r="G48" i="40"/>
  <c r="J48" i="40"/>
  <c r="J58" i="40"/>
  <c r="F58" i="40"/>
  <c r="G58" i="40"/>
  <c r="G60" i="40"/>
  <c r="F65" i="40"/>
  <c r="F59" i="40"/>
  <c r="J59" i="40"/>
  <c r="F60" i="40"/>
  <c r="J60" i="40"/>
  <c r="G74" i="40"/>
  <c r="H99" i="40"/>
  <c r="I99" i="40"/>
  <c r="J99" i="40"/>
  <c r="H100" i="40"/>
  <c r="I100" i="40"/>
  <c r="J100" i="40"/>
  <c r="H101" i="40"/>
  <c r="I101" i="40"/>
  <c r="J101" i="40"/>
  <c r="H102" i="40"/>
  <c r="I102" i="40"/>
  <c r="J102" i="40"/>
  <c r="H103" i="40"/>
  <c r="I103" i="40"/>
  <c r="J103" i="40"/>
  <c r="G137" i="40"/>
  <c r="G144" i="40"/>
  <c r="G154" i="40"/>
  <c r="G156" i="40"/>
  <c r="J155" i="40"/>
  <c r="I58" i="22"/>
  <c r="I464" i="22"/>
  <c r="I57" i="22"/>
  <c r="I406" i="22"/>
  <c r="I290" i="22"/>
  <c r="I174" i="22"/>
  <c r="I458" i="22"/>
  <c r="K454" i="22"/>
  <c r="K453" i="22"/>
  <c r="K455" i="22"/>
  <c r="I400" i="22"/>
  <c r="K396" i="22"/>
  <c r="K395" i="22"/>
  <c r="K397" i="22"/>
  <c r="I342" i="22"/>
  <c r="K338" i="22"/>
  <c r="K337" i="22"/>
  <c r="K339" i="22"/>
  <c r="I284" i="22"/>
  <c r="K280" i="22"/>
  <c r="K279" i="22"/>
  <c r="K281" i="22"/>
  <c r="A252" i="22"/>
  <c r="I226" i="22"/>
  <c r="K222" i="22"/>
  <c r="K221" i="22"/>
  <c r="K223" i="22"/>
  <c r="A194" i="22"/>
  <c r="A195" i="22"/>
  <c r="A196" i="22"/>
  <c r="I168" i="22"/>
  <c r="K164" i="22"/>
  <c r="K163" i="22"/>
  <c r="K165" i="22"/>
  <c r="B136" i="22"/>
  <c r="A136" i="22"/>
  <c r="A137" i="22"/>
  <c r="I110" i="22"/>
  <c r="K106" i="22"/>
  <c r="K105" i="22"/>
  <c r="K107" i="22"/>
  <c r="B79" i="22"/>
  <c r="B80" i="22"/>
  <c r="A78" i="22"/>
  <c r="A79" i="22"/>
  <c r="A80" i="22"/>
  <c r="A81" i="22"/>
  <c r="A82" i="22"/>
  <c r="F29" i="16"/>
  <c r="F68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13" i="16"/>
  <c r="F38" i="16"/>
  <c r="F79" i="16"/>
  <c r="F37" i="16"/>
  <c r="F78" i="16"/>
  <c r="A43" i="16"/>
  <c r="A3" i="16"/>
  <c r="A42" i="16"/>
  <c r="F42" i="38"/>
  <c r="F41" i="38"/>
  <c r="F34" i="38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J15" i="35"/>
  <c r="R17" i="24"/>
  <c r="R16" i="24"/>
  <c r="R15" i="24"/>
  <c r="R14" i="24"/>
  <c r="R13" i="24"/>
  <c r="R12" i="24"/>
  <c r="R11" i="24"/>
  <c r="R10" i="24"/>
  <c r="Q17" i="24"/>
  <c r="Q16" i="24"/>
  <c r="Q15" i="24"/>
  <c r="Q14" i="24"/>
  <c r="Q13" i="24"/>
  <c r="Q12" i="24"/>
  <c r="Q11" i="24"/>
  <c r="Q10" i="24"/>
  <c r="P17" i="24"/>
  <c r="P16" i="24"/>
  <c r="P15" i="24"/>
  <c r="P14" i="24"/>
  <c r="P13" i="24"/>
  <c r="P12" i="24"/>
  <c r="P11" i="24"/>
  <c r="P10" i="24"/>
  <c r="O17" i="24"/>
  <c r="O16" i="24"/>
  <c r="O15" i="24"/>
  <c r="O14" i="24"/>
  <c r="O13" i="24"/>
  <c r="O12" i="24"/>
  <c r="O11" i="24"/>
  <c r="O10" i="24"/>
  <c r="N17" i="24"/>
  <c r="N16" i="24"/>
  <c r="N15" i="24"/>
  <c r="N14" i="24"/>
  <c r="N13" i="24"/>
  <c r="N12" i="24"/>
  <c r="N11" i="24"/>
  <c r="N10" i="24"/>
  <c r="M17" i="24"/>
  <c r="M16" i="24"/>
  <c r="M15" i="24"/>
  <c r="M14" i="24"/>
  <c r="M13" i="24"/>
  <c r="M12" i="24"/>
  <c r="M11" i="24"/>
  <c r="M10" i="24"/>
  <c r="L17" i="24"/>
  <c r="L16" i="24"/>
  <c r="L15" i="24"/>
  <c r="L14" i="24"/>
  <c r="L13" i="24"/>
  <c r="L12" i="24"/>
  <c r="L11" i="24"/>
  <c r="L10" i="24"/>
  <c r="K17" i="24"/>
  <c r="K16" i="24"/>
  <c r="K15" i="24"/>
  <c r="K14" i="24"/>
  <c r="K13" i="24"/>
  <c r="K12" i="24"/>
  <c r="K11" i="24"/>
  <c r="K10" i="24"/>
  <c r="J17" i="24"/>
  <c r="J16" i="24"/>
  <c r="J15" i="24"/>
  <c r="J14" i="24"/>
  <c r="J13" i="24"/>
  <c r="J12" i="24"/>
  <c r="J11" i="24"/>
  <c r="J10" i="24"/>
  <c r="I17" i="24"/>
  <c r="I16" i="24"/>
  <c r="I15" i="24"/>
  <c r="I14" i="24"/>
  <c r="I13" i="24"/>
  <c r="I12" i="24"/>
  <c r="I11" i="24"/>
  <c r="I10" i="24"/>
  <c r="H17" i="24"/>
  <c r="H16" i="24"/>
  <c r="H15" i="24"/>
  <c r="H14" i="24"/>
  <c r="H13" i="24"/>
  <c r="H12" i="24"/>
  <c r="H11" i="24"/>
  <c r="H10" i="24"/>
  <c r="G17" i="24"/>
  <c r="G16" i="24"/>
  <c r="D22" i="38"/>
  <c r="G15" i="24"/>
  <c r="G14" i="24"/>
  <c r="D18" i="38"/>
  <c r="G13" i="24"/>
  <c r="G12" i="24"/>
  <c r="D14" i="38"/>
  <c r="G11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D24" i="38"/>
  <c r="D20" i="38"/>
  <c r="D16" i="38"/>
  <c r="D12" i="38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E22" i="18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L22" i="18"/>
  <c r="F40" i="30"/>
  <c r="F11" i="30"/>
  <c r="L20" i="18"/>
  <c r="L18" i="18"/>
  <c r="L16" i="18"/>
  <c r="L14" i="18"/>
  <c r="L12" i="18"/>
  <c r="L10" i="18"/>
  <c r="E36" i="18"/>
  <c r="E35" i="18"/>
  <c r="E34" i="18"/>
  <c r="E33" i="18"/>
  <c r="E32" i="18"/>
  <c r="E31" i="18"/>
  <c r="K24" i="18"/>
  <c r="K26" i="18"/>
  <c r="J24" i="18"/>
  <c r="E24" i="38"/>
  <c r="J26" i="18"/>
  <c r="I24" i="18"/>
  <c r="E22" i="38"/>
  <c r="I26" i="18"/>
  <c r="H24" i="18"/>
  <c r="E20" i="38"/>
  <c r="H26" i="18"/>
  <c r="G24" i="18"/>
  <c r="E18" i="38"/>
  <c r="G26" i="18"/>
  <c r="F24" i="18"/>
  <c r="E16" i="38"/>
  <c r="F26" i="18"/>
  <c r="E24" i="18"/>
  <c r="E14" i="38"/>
  <c r="E26" i="18"/>
  <c r="D24" i="18"/>
  <c r="E12" i="38"/>
  <c r="D26" i="18"/>
  <c r="L25" i="18"/>
  <c r="F24" i="12"/>
  <c r="F23" i="12"/>
  <c r="F22" i="12"/>
  <c r="F21" i="12"/>
  <c r="F20" i="12"/>
  <c r="F19" i="12"/>
  <c r="F18" i="12"/>
  <c r="K34" i="15"/>
  <c r="K33" i="15"/>
  <c r="E7" i="12"/>
  <c r="F36" i="36"/>
  <c r="F35" i="36"/>
  <c r="G37" i="13"/>
  <c r="G36" i="13"/>
  <c r="G52" i="39"/>
  <c r="G137" i="35"/>
  <c r="G144" i="35"/>
  <c r="G154" i="35"/>
  <c r="G156" i="35"/>
  <c r="J155" i="35"/>
  <c r="J99" i="35"/>
  <c r="J137" i="35"/>
  <c r="J144" i="35"/>
  <c r="J154" i="35"/>
  <c r="J156" i="35"/>
  <c r="J100" i="35"/>
  <c r="J101" i="35"/>
  <c r="J102" i="35"/>
  <c r="J103" i="35"/>
  <c r="I103" i="35"/>
  <c r="H103" i="35"/>
  <c r="I102" i="35"/>
  <c r="H102" i="35"/>
  <c r="I101" i="35"/>
  <c r="H101" i="35"/>
  <c r="I100" i="35"/>
  <c r="H100" i="35"/>
  <c r="I99" i="35"/>
  <c r="H99" i="35"/>
  <c r="G74" i="35"/>
  <c r="G41" i="35"/>
  <c r="G48" i="35"/>
  <c r="G58" i="35"/>
  <c r="G60" i="35"/>
  <c r="J59" i="35"/>
  <c r="J41" i="35"/>
  <c r="J48" i="35"/>
  <c r="J58" i="35"/>
  <c r="J60" i="35"/>
  <c r="F60" i="35"/>
  <c r="F59" i="35"/>
  <c r="F58" i="35"/>
  <c r="L26" i="35"/>
  <c r="C7" i="35"/>
  <c r="C18" i="25"/>
  <c r="C17" i="25"/>
  <c r="C16" i="25"/>
  <c r="D19" i="25"/>
  <c r="D18" i="25"/>
  <c r="D17" i="25"/>
  <c r="J17" i="25"/>
  <c r="D16" i="25"/>
  <c r="J18" i="25"/>
  <c r="J16" i="25"/>
  <c r="I18" i="25"/>
  <c r="I17" i="25"/>
  <c r="I16" i="25"/>
  <c r="H18" i="25"/>
  <c r="H17" i="25"/>
  <c r="H16" i="25"/>
  <c r="G19" i="25"/>
  <c r="G18" i="25"/>
  <c r="G17" i="25"/>
  <c r="G16" i="25"/>
  <c r="F19" i="25"/>
  <c r="F18" i="25"/>
  <c r="F17" i="25"/>
  <c r="F16" i="25"/>
  <c r="O77" i="37"/>
  <c r="O72" i="37"/>
  <c r="F56" i="37"/>
  <c r="G56" i="37"/>
  <c r="J56" i="37"/>
  <c r="M56" i="37"/>
  <c r="M64" i="37"/>
  <c r="P64" i="37"/>
  <c r="M65" i="37"/>
  <c r="P65" i="37"/>
  <c r="M66" i="37"/>
  <c r="P66" i="37"/>
  <c r="H56" i="37"/>
  <c r="K56" i="37"/>
  <c r="N56" i="37"/>
  <c r="O56" i="37"/>
  <c r="N64" i="37"/>
  <c r="O64" i="37"/>
  <c r="N65" i="37"/>
  <c r="N66" i="37"/>
  <c r="O66" i="37"/>
  <c r="N69" i="37"/>
  <c r="L64" i="37"/>
  <c r="L65" i="37"/>
  <c r="K69" i="37"/>
  <c r="J69" i="37"/>
  <c r="I56" i="37"/>
  <c r="I64" i="37"/>
  <c r="I65" i="37"/>
  <c r="I66" i="37"/>
  <c r="I69" i="37"/>
  <c r="H69" i="37"/>
  <c r="G69" i="37"/>
  <c r="F69" i="37"/>
  <c r="M63" i="37"/>
  <c r="P63" i="37"/>
  <c r="N63" i="37"/>
  <c r="L63" i="37"/>
  <c r="I63" i="37"/>
  <c r="M62" i="37"/>
  <c r="P62" i="37"/>
  <c r="N62" i="37"/>
  <c r="L62" i="37"/>
  <c r="I62" i="37"/>
  <c r="M61" i="37"/>
  <c r="P61" i="37"/>
  <c r="N61" i="37"/>
  <c r="L61" i="37"/>
  <c r="I61" i="37"/>
  <c r="M60" i="37"/>
  <c r="P60" i="37"/>
  <c r="N60" i="37"/>
  <c r="L60" i="37"/>
  <c r="I60" i="37"/>
  <c r="M59" i="37"/>
  <c r="P59" i="37"/>
  <c r="N59" i="37"/>
  <c r="L59" i="37"/>
  <c r="I59" i="37"/>
  <c r="M58" i="37"/>
  <c r="P58" i="37"/>
  <c r="N58" i="37"/>
  <c r="L58" i="37"/>
  <c r="I58" i="37"/>
  <c r="M57" i="37"/>
  <c r="P57" i="37"/>
  <c r="N57" i="37"/>
  <c r="L57" i="37"/>
  <c r="I57" i="37"/>
  <c r="E8" i="37"/>
  <c r="E48" i="37"/>
  <c r="E47" i="37"/>
  <c r="O37" i="37"/>
  <c r="F17" i="37"/>
  <c r="G17" i="37"/>
  <c r="J17" i="37"/>
  <c r="M17" i="37"/>
  <c r="P17" i="37"/>
  <c r="M25" i="37"/>
  <c r="P25" i="37"/>
  <c r="H18" i="37"/>
  <c r="H19" i="37"/>
  <c r="H20" i="37"/>
  <c r="H21" i="37"/>
  <c r="H22" i="37"/>
  <c r="H23" i="37"/>
  <c r="H24" i="37"/>
  <c r="K18" i="37"/>
  <c r="K19" i="37"/>
  <c r="K20" i="37"/>
  <c r="K21" i="37"/>
  <c r="K22" i="37"/>
  <c r="K23" i="37"/>
  <c r="K24" i="37"/>
  <c r="K25" i="37"/>
  <c r="N25" i="37"/>
  <c r="M28" i="37"/>
  <c r="J28" i="37"/>
  <c r="I25" i="37"/>
  <c r="G28" i="37"/>
  <c r="F28" i="37"/>
  <c r="O25" i="37"/>
  <c r="L25" i="37"/>
  <c r="M24" i="37"/>
  <c r="P24" i="37"/>
  <c r="N24" i="37"/>
  <c r="O24" i="37"/>
  <c r="L24" i="37"/>
  <c r="I24" i="37"/>
  <c r="M23" i="37"/>
  <c r="P23" i="37"/>
  <c r="N23" i="37"/>
  <c r="O23" i="37"/>
  <c r="L23" i="37"/>
  <c r="I23" i="37"/>
  <c r="M22" i="37"/>
  <c r="P22" i="37"/>
  <c r="N22" i="37"/>
  <c r="O22" i="37"/>
  <c r="L22" i="37"/>
  <c r="I22" i="37"/>
  <c r="M21" i="37"/>
  <c r="P21" i="37"/>
  <c r="N21" i="37"/>
  <c r="O21" i="37"/>
  <c r="L21" i="37"/>
  <c r="I21" i="37"/>
  <c r="M20" i="37"/>
  <c r="P20" i="37"/>
  <c r="N20" i="37"/>
  <c r="O20" i="37"/>
  <c r="L20" i="37"/>
  <c r="I20" i="37"/>
  <c r="M19" i="37"/>
  <c r="P19" i="37"/>
  <c r="N19" i="37"/>
  <c r="O19" i="37"/>
  <c r="L19" i="37"/>
  <c r="I19" i="37"/>
  <c r="M18" i="37"/>
  <c r="P18" i="37"/>
  <c r="N18" i="37"/>
  <c r="O18" i="37"/>
  <c r="L18" i="37"/>
  <c r="I18" i="37"/>
  <c r="E6" i="37"/>
  <c r="F10" i="36"/>
  <c r="H12" i="36"/>
  <c r="H14" i="36"/>
  <c r="D25" i="36"/>
  <c r="A4" i="36"/>
  <c r="G50" i="18"/>
  <c r="G51" i="18"/>
  <c r="D97" i="17"/>
  <c r="D98" i="17"/>
  <c r="D99" i="17"/>
  <c r="D100" i="17"/>
  <c r="D101" i="17"/>
  <c r="D102" i="17"/>
  <c r="F102" i="17" s="1"/>
  <c r="D103" i="17"/>
  <c r="K47" i="22"/>
  <c r="C15" i="25"/>
  <c r="I15" i="25"/>
  <c r="H19" i="25"/>
  <c r="K19" i="25"/>
  <c r="K54" i="25"/>
  <c r="K61" i="25"/>
  <c r="K71" i="25"/>
  <c r="K73" i="25"/>
  <c r="H15" i="25"/>
  <c r="G15" i="25"/>
  <c r="F15" i="25"/>
  <c r="D15" i="25"/>
  <c r="J15" i="25"/>
  <c r="H20" i="25"/>
  <c r="G20" i="25"/>
  <c r="F20" i="25"/>
  <c r="D20" i="25"/>
  <c r="J20" i="25"/>
  <c r="C20" i="25"/>
  <c r="K20" i="25"/>
  <c r="I20" i="25"/>
  <c r="H22" i="25"/>
  <c r="H32" i="25"/>
  <c r="K32" i="25"/>
  <c r="M35" i="25"/>
  <c r="H14" i="25"/>
  <c r="H98" i="25"/>
  <c r="F116" i="17"/>
  <c r="F115" i="17"/>
  <c r="F114" i="17"/>
  <c r="F113" i="17"/>
  <c r="F112" i="17"/>
  <c r="F111" i="17"/>
  <c r="F110" i="17"/>
  <c r="E117" i="17"/>
  <c r="D117" i="17"/>
  <c r="C124" i="17"/>
  <c r="F47" i="30"/>
  <c r="F46" i="30"/>
  <c r="F38" i="30"/>
  <c r="I37" i="30"/>
  <c r="I21" i="30"/>
  <c r="I19" i="30"/>
  <c r="H72" i="25"/>
  <c r="G104" i="17"/>
  <c r="G29" i="13"/>
  <c r="C14" i="25"/>
  <c r="D14" i="25"/>
  <c r="F14" i="25"/>
  <c r="G14" i="25"/>
  <c r="I14" i="25"/>
  <c r="J14" i="25"/>
  <c r="K14" i="25"/>
  <c r="K15" i="25"/>
  <c r="K16" i="25"/>
  <c r="K17" i="25"/>
  <c r="K18" i="25"/>
  <c r="J19" i="25"/>
  <c r="C21" i="25"/>
  <c r="H21" i="25"/>
  <c r="I21" i="25"/>
  <c r="K21" i="25"/>
  <c r="C22" i="25"/>
  <c r="I22" i="25"/>
  <c r="K22" i="25"/>
  <c r="M26" i="25"/>
  <c r="C23" i="25"/>
  <c r="H23" i="25"/>
  <c r="H54" i="25"/>
  <c r="H61" i="25"/>
  <c r="H71" i="25"/>
  <c r="H73" i="25"/>
  <c r="I23" i="25"/>
  <c r="K23" i="25"/>
  <c r="C24" i="25"/>
  <c r="H24" i="25"/>
  <c r="I24" i="25"/>
  <c r="K24" i="25"/>
  <c r="C25" i="25"/>
  <c r="H25" i="25"/>
  <c r="I25" i="25"/>
  <c r="K25" i="25"/>
  <c r="C26" i="25"/>
  <c r="H26" i="25"/>
  <c r="I26" i="25"/>
  <c r="K26" i="25"/>
  <c r="C27" i="25"/>
  <c r="H27" i="25"/>
  <c r="I27" i="25"/>
  <c r="K27" i="25"/>
  <c r="C28" i="25"/>
  <c r="H28" i="25"/>
  <c r="I28" i="25"/>
  <c r="K28" i="25"/>
  <c r="C29" i="25"/>
  <c r="H29" i="25"/>
  <c r="I29" i="25"/>
  <c r="K29" i="25"/>
  <c r="C30" i="25"/>
  <c r="H30" i="25"/>
  <c r="I30" i="25"/>
  <c r="K30" i="25"/>
  <c r="C31" i="25"/>
  <c r="H31" i="25"/>
  <c r="I31" i="25"/>
  <c r="K31" i="25"/>
  <c r="C32" i="25"/>
  <c r="I32" i="25"/>
  <c r="C33" i="25"/>
  <c r="H33" i="25"/>
  <c r="I33" i="25"/>
  <c r="K33" i="25"/>
  <c r="C34" i="25"/>
  <c r="H34" i="25"/>
  <c r="I34" i="25"/>
  <c r="K34" i="25"/>
  <c r="C35" i="25"/>
  <c r="H35" i="25"/>
  <c r="I35" i="25"/>
  <c r="K35" i="25"/>
  <c r="C36" i="25"/>
  <c r="H36" i="25"/>
  <c r="I36" i="25"/>
  <c r="K36" i="25"/>
  <c r="C37" i="25"/>
  <c r="H37" i="25"/>
  <c r="I37" i="25"/>
  <c r="K37" i="25"/>
  <c r="C38" i="25"/>
  <c r="H38" i="25"/>
  <c r="I38" i="25"/>
  <c r="K38" i="25"/>
  <c r="C39" i="25"/>
  <c r="H39" i="25"/>
  <c r="I39" i="25"/>
  <c r="K39" i="25"/>
  <c r="C40" i="25"/>
  <c r="H40" i="25"/>
  <c r="I40" i="25"/>
  <c r="K40" i="25"/>
  <c r="C41" i="25"/>
  <c r="H41" i="25"/>
  <c r="I41" i="25"/>
  <c r="K41" i="25"/>
  <c r="C42" i="25"/>
  <c r="H42" i="25"/>
  <c r="I42" i="25"/>
  <c r="K42" i="25"/>
  <c r="C43" i="25"/>
  <c r="H43" i="25"/>
  <c r="I43" i="25"/>
  <c r="K43" i="25"/>
  <c r="C44" i="25"/>
  <c r="H44" i="25"/>
  <c r="I44" i="25"/>
  <c r="K44" i="25"/>
  <c r="C45" i="25"/>
  <c r="H45" i="25"/>
  <c r="I45" i="25"/>
  <c r="K45" i="25"/>
  <c r="C46" i="25"/>
  <c r="H46" i="25"/>
  <c r="I46" i="25"/>
  <c r="K46" i="25"/>
  <c r="G73" i="25"/>
  <c r="G72" i="25"/>
  <c r="G71" i="25"/>
  <c r="G21" i="12"/>
  <c r="G20" i="12"/>
  <c r="G19" i="12"/>
  <c r="G18" i="12"/>
  <c r="K48" i="22"/>
  <c r="M30" i="25"/>
  <c r="M38" i="25"/>
  <c r="M46" i="25"/>
  <c r="M42" i="25"/>
  <c r="G24" i="12"/>
  <c r="G23" i="12"/>
  <c r="G22" i="12"/>
  <c r="D36" i="11"/>
  <c r="I93" i="25"/>
  <c r="I92" i="25"/>
  <c r="I87" i="25"/>
  <c r="E97" i="17"/>
  <c r="E98" i="17"/>
  <c r="F37" i="41"/>
  <c r="E99" i="17"/>
  <c r="E100" i="17"/>
  <c r="E101" i="17"/>
  <c r="J24" i="12"/>
  <c r="E102" i="17"/>
  <c r="E103" i="17"/>
  <c r="K72" i="25"/>
  <c r="D7" i="25"/>
  <c r="L24" i="18"/>
  <c r="L26" i="18"/>
  <c r="J7" i="18"/>
  <c r="I7" i="18"/>
  <c r="H7" i="18"/>
  <c r="G7" i="18"/>
  <c r="F7" i="18"/>
  <c r="E7" i="18"/>
  <c r="D7" i="18"/>
  <c r="R22" i="24"/>
  <c r="Q22" i="24"/>
  <c r="P22" i="24"/>
  <c r="O22" i="24"/>
  <c r="N22" i="24"/>
  <c r="M22" i="24"/>
  <c r="L22" i="24"/>
  <c r="K22" i="24"/>
  <c r="J22" i="24"/>
  <c r="I22" i="24"/>
  <c r="H22" i="24"/>
  <c r="G10" i="24"/>
  <c r="G22" i="24"/>
  <c r="F10" i="24"/>
  <c r="F22" i="24"/>
  <c r="T17" i="24"/>
  <c r="V17" i="24"/>
  <c r="U17" i="24"/>
  <c r="X17" i="24"/>
  <c r="T16" i="24"/>
  <c r="V16" i="24"/>
  <c r="U16" i="24"/>
  <c r="X16" i="24"/>
  <c r="T15" i="24"/>
  <c r="V15" i="24"/>
  <c r="U15" i="24"/>
  <c r="X15" i="24"/>
  <c r="T14" i="24"/>
  <c r="V14" i="24"/>
  <c r="U14" i="24"/>
  <c r="X14" i="24"/>
  <c r="T13" i="24"/>
  <c r="V13" i="24"/>
  <c r="U13" i="24"/>
  <c r="X13" i="24"/>
  <c r="T12" i="24"/>
  <c r="V12" i="24"/>
  <c r="U12" i="24"/>
  <c r="X12" i="24"/>
  <c r="T11" i="24"/>
  <c r="V11" i="24"/>
  <c r="U11" i="24"/>
  <c r="X11" i="24"/>
  <c r="X10" i="24"/>
  <c r="U10" i="24"/>
  <c r="A4" i="18"/>
  <c r="I28" i="16"/>
  <c r="H24" i="12"/>
  <c r="H23" i="12"/>
  <c r="H22" i="12"/>
  <c r="H21" i="12"/>
  <c r="H20" i="12"/>
  <c r="H19" i="12"/>
  <c r="H18" i="12"/>
  <c r="H17" i="12" s="1"/>
  <c r="F13" i="11"/>
  <c r="E8" i="12"/>
  <c r="I52" i="22"/>
  <c r="K49" i="22"/>
  <c r="B20" i="15"/>
  <c r="B14" i="15"/>
  <c r="N14" i="15"/>
  <c r="K27" i="15"/>
  <c r="A4" i="13"/>
  <c r="F42" i="41"/>
  <c r="J25" i="12"/>
  <c r="K25" i="12"/>
  <c r="F16" i="13"/>
  <c r="G16" i="13"/>
  <c r="I16" i="13" s="1"/>
  <c r="M25" i="12"/>
  <c r="B103" i="17"/>
  <c r="C20" i="18"/>
  <c r="C102" i="17"/>
  <c r="B102" i="17"/>
  <c r="C18" i="18"/>
  <c r="C101" i="17"/>
  <c r="B101" i="17"/>
  <c r="C16" i="18"/>
  <c r="C100" i="17"/>
  <c r="B100" i="17"/>
  <c r="C14" i="18"/>
  <c r="C99" i="17"/>
  <c r="B99" i="17"/>
  <c r="C12" i="18"/>
  <c r="C98" i="17"/>
  <c r="B98" i="17"/>
  <c r="B97" i="17"/>
  <c r="L87" i="17"/>
  <c r="L86" i="17"/>
  <c r="E41" i="41"/>
  <c r="L85" i="17"/>
  <c r="E40" i="41"/>
  <c r="L84" i="17"/>
  <c r="E39" i="41"/>
  <c r="L83" i="17"/>
  <c r="E38" i="41"/>
  <c r="L82" i="17"/>
  <c r="L88" i="17" s="1"/>
  <c r="L81" i="17"/>
  <c r="E36" i="41"/>
  <c r="L80" i="17"/>
  <c r="E35" i="41"/>
  <c r="C22" i="18"/>
  <c r="K60" i="17"/>
  <c r="I14" i="13"/>
  <c r="I12" i="13"/>
  <c r="O79" i="12"/>
  <c r="O74" i="12"/>
  <c r="J58" i="12"/>
  <c r="J71" i="12"/>
  <c r="F58" i="12"/>
  <c r="F71" i="12"/>
  <c r="N68" i="12"/>
  <c r="M68" i="12"/>
  <c r="O68" i="12"/>
  <c r="I68" i="12"/>
  <c r="N67" i="12"/>
  <c r="M67" i="12"/>
  <c r="O67" i="12"/>
  <c r="P67" i="12"/>
  <c r="L67" i="12"/>
  <c r="I67" i="12"/>
  <c r="M66" i="12"/>
  <c r="N66" i="12"/>
  <c r="O66" i="12"/>
  <c r="L66" i="12"/>
  <c r="I66" i="12"/>
  <c r="N65" i="12"/>
  <c r="M65" i="12"/>
  <c r="O65" i="12"/>
  <c r="P65" i="12"/>
  <c r="L65" i="12"/>
  <c r="I65" i="12"/>
  <c r="M64" i="12"/>
  <c r="P64" i="12"/>
  <c r="N64" i="12"/>
  <c r="O64" i="12"/>
  <c r="L64" i="12"/>
  <c r="I64" i="12"/>
  <c r="N63" i="12"/>
  <c r="M63" i="12"/>
  <c r="O63" i="12"/>
  <c r="P63" i="12"/>
  <c r="L63" i="12"/>
  <c r="I63" i="12"/>
  <c r="M62" i="12"/>
  <c r="P62" i="12"/>
  <c r="N62" i="12"/>
  <c r="O62" i="12"/>
  <c r="L62" i="12"/>
  <c r="I62" i="12"/>
  <c r="N61" i="12"/>
  <c r="M61" i="12"/>
  <c r="O61" i="12"/>
  <c r="P61" i="12"/>
  <c r="L61" i="12"/>
  <c r="I61" i="12"/>
  <c r="M60" i="12"/>
  <c r="P60" i="12"/>
  <c r="N60" i="12"/>
  <c r="O60" i="12"/>
  <c r="L60" i="12"/>
  <c r="I60" i="12"/>
  <c r="N59" i="12"/>
  <c r="M59" i="12"/>
  <c r="O59" i="12"/>
  <c r="P59" i="12"/>
  <c r="L59" i="12"/>
  <c r="I59" i="12"/>
  <c r="K58" i="12"/>
  <c r="H58" i="12"/>
  <c r="N58" i="12"/>
  <c r="G58" i="12"/>
  <c r="I58" i="12"/>
  <c r="I71" i="12"/>
  <c r="G71" i="12"/>
  <c r="E50" i="12"/>
  <c r="E49" i="12"/>
  <c r="I25" i="12"/>
  <c r="I24" i="12"/>
  <c r="I23" i="12"/>
  <c r="I22" i="12"/>
  <c r="I21" i="12"/>
  <c r="I20" i="12"/>
  <c r="I19" i="12"/>
  <c r="I18" i="12"/>
  <c r="G17" i="12"/>
  <c r="F17" i="12"/>
  <c r="E6" i="12"/>
  <c r="F28" i="12"/>
  <c r="H71" i="12"/>
  <c r="M58" i="12"/>
  <c r="O58" i="12"/>
  <c r="O71" i="12"/>
  <c r="P58" i="12"/>
  <c r="P25" i="12"/>
  <c r="G42" i="41"/>
  <c r="H42" i="41"/>
  <c r="K87" i="17"/>
  <c r="F41" i="41"/>
  <c r="F38" i="41"/>
  <c r="J21" i="12"/>
  <c r="F36" i="41"/>
  <c r="J19" i="12"/>
  <c r="K19" i="12"/>
  <c r="L19" i="12" s="1"/>
  <c r="J20" i="12"/>
  <c r="M20" i="12"/>
  <c r="P20" i="12" s="1"/>
  <c r="E29" i="38"/>
  <c r="G41" i="41"/>
  <c r="H41" i="41"/>
  <c r="G37" i="41"/>
  <c r="E16" i="36"/>
  <c r="F16" i="36" s="1"/>
  <c r="C14" i="38"/>
  <c r="F14" i="38" s="1"/>
  <c r="C12" i="38"/>
  <c r="F12" i="38" s="1"/>
  <c r="C16" i="38"/>
  <c r="F16" i="38"/>
  <c r="C18" i="38"/>
  <c r="F18" i="38"/>
  <c r="C20" i="38"/>
  <c r="F20" i="38"/>
  <c r="C22" i="38"/>
  <c r="F22" i="38"/>
  <c r="C24" i="38"/>
  <c r="F24" i="38"/>
  <c r="D69" i="22"/>
  <c r="D127" i="22"/>
  <c r="D185" i="22"/>
  <c r="D243" i="22"/>
  <c r="D301" i="22"/>
  <c r="D359" i="22"/>
  <c r="D417" i="22"/>
  <c r="E25" i="36"/>
  <c r="G36" i="41"/>
  <c r="K81" i="17"/>
  <c r="K82" i="17"/>
  <c r="G38" i="41"/>
  <c r="H38" i="41" s="1"/>
  <c r="K83" i="17"/>
  <c r="K86" i="17"/>
  <c r="K20" i="12"/>
  <c r="K21" i="12"/>
  <c r="N21" i="12" s="1"/>
  <c r="O21" i="12" s="1"/>
  <c r="M21" i="12"/>
  <c r="P21" i="12"/>
  <c r="H36" i="41"/>
  <c r="N20" i="12"/>
  <c r="O20" i="12" s="1"/>
  <c r="L20" i="12"/>
  <c r="N19" i="12"/>
  <c r="M24" i="12"/>
  <c r="P24" i="12" s="1"/>
  <c r="K24" i="12"/>
  <c r="H37" i="41"/>
  <c r="P71" i="12"/>
  <c r="C10" i="18"/>
  <c r="C24" i="18"/>
  <c r="C97" i="17"/>
  <c r="E37" i="41"/>
  <c r="F39" i="41"/>
  <c r="J22" i="12"/>
  <c r="M22" i="12" s="1"/>
  <c r="P22" i="12" s="1"/>
  <c r="J23" i="12"/>
  <c r="F40" i="41"/>
  <c r="E104" i="17"/>
  <c r="F100" i="17"/>
  <c r="F98" i="17"/>
  <c r="O69" i="37"/>
  <c r="F66" i="35"/>
  <c r="F65" i="35"/>
  <c r="F67" i="35"/>
  <c r="C29" i="38"/>
  <c r="G29" i="38" s="1"/>
  <c r="M19" i="12"/>
  <c r="P19" i="12" s="1"/>
  <c r="D10" i="13"/>
  <c r="N71" i="12"/>
  <c r="G28" i="12"/>
  <c r="L58" i="12"/>
  <c r="L71" i="12"/>
  <c r="K71" i="12"/>
  <c r="P66" i="12"/>
  <c r="M71" i="12"/>
  <c r="P68" i="12"/>
  <c r="C103" i="17"/>
  <c r="E44" i="41"/>
  <c r="N25" i="12"/>
  <c r="O25" i="12"/>
  <c r="L25" i="12"/>
  <c r="G78" i="25"/>
  <c r="G80" i="25"/>
  <c r="G79" i="25"/>
  <c r="M19" i="25"/>
  <c r="F103" i="17"/>
  <c r="F101" i="17"/>
  <c r="F99" i="17"/>
  <c r="F97" i="17"/>
  <c r="D104" i="17"/>
  <c r="F104" i="17" s="1"/>
  <c r="K17" i="37"/>
  <c r="P28" i="37"/>
  <c r="P56" i="37"/>
  <c r="P69" i="37"/>
  <c r="M69" i="37"/>
  <c r="F162" i="35"/>
  <c r="F161" i="35"/>
  <c r="I20" i="15"/>
  <c r="T10" i="24"/>
  <c r="V10" i="24"/>
  <c r="H17" i="37"/>
  <c r="O57" i="37"/>
  <c r="O58" i="37"/>
  <c r="O59" i="37"/>
  <c r="O60" i="37"/>
  <c r="O61" i="37"/>
  <c r="O62" i="37"/>
  <c r="O63" i="37"/>
  <c r="L56" i="37"/>
  <c r="L69" i="37"/>
  <c r="O65" i="37"/>
  <c r="F161" i="40"/>
  <c r="F163" i="40"/>
  <c r="F162" i="40"/>
  <c r="I116" i="22"/>
  <c r="I232" i="22"/>
  <c r="I348" i="22"/>
  <c r="I463" i="22"/>
  <c r="I405" i="22"/>
  <c r="I347" i="22"/>
  <c r="I289" i="22"/>
  <c r="I231" i="22"/>
  <c r="I173" i="22"/>
  <c r="I115" i="22"/>
  <c r="F66" i="40"/>
  <c r="D29" i="38"/>
  <c r="J137" i="40"/>
  <c r="J144" i="40"/>
  <c r="J154" i="40"/>
  <c r="J156" i="40"/>
  <c r="F67" i="40"/>
  <c r="N17" i="37"/>
  <c r="H28" i="37"/>
  <c r="I17" i="37"/>
  <c r="I28" i="37"/>
  <c r="K28" i="37"/>
  <c r="L17" i="37"/>
  <c r="F35" i="41"/>
  <c r="F34" i="41" s="1"/>
  <c r="J18" i="12"/>
  <c r="F163" i="35"/>
  <c r="H35" i="18"/>
  <c r="D25" i="13"/>
  <c r="G40" i="41"/>
  <c r="H40" i="41"/>
  <c r="K85" i="17"/>
  <c r="O19" i="12"/>
  <c r="K23" i="12"/>
  <c r="M23" i="12"/>
  <c r="P23" i="12" s="1"/>
  <c r="K22" i="12"/>
  <c r="N22" i="12" s="1"/>
  <c r="O22" i="12" s="1"/>
  <c r="K84" i="17"/>
  <c r="G39" i="41"/>
  <c r="H39" i="41" s="1"/>
  <c r="E34" i="41"/>
  <c r="C10" i="36"/>
  <c r="D11" i="22"/>
  <c r="C104" i="17"/>
  <c r="N24" i="12"/>
  <c r="O24" i="12" s="1"/>
  <c r="L24" i="12"/>
  <c r="H10" i="36"/>
  <c r="G10" i="36"/>
  <c r="C25" i="36"/>
  <c r="G35" i="41"/>
  <c r="G34" i="41" s="1"/>
  <c r="K80" i="17"/>
  <c r="K18" i="12"/>
  <c r="L18" i="12" s="1"/>
  <c r="M18" i="12"/>
  <c r="P18" i="12"/>
  <c r="N28" i="37"/>
  <c r="O17" i="37"/>
  <c r="L22" i="12"/>
  <c r="L23" i="12"/>
  <c r="N23" i="12"/>
  <c r="O23" i="12" s="1"/>
  <c r="F10" i="13"/>
  <c r="F25" i="13"/>
  <c r="I14" i="15"/>
  <c r="F44" i="41"/>
  <c r="H35" i="41"/>
  <c r="H34" i="41" s="1"/>
  <c r="K78" i="17"/>
  <c r="G44" i="41"/>
  <c r="N18" i="12"/>
  <c r="O18" i="12" s="1"/>
  <c r="K17" i="12"/>
  <c r="F29" i="38" l="1"/>
  <c r="F25" i="36"/>
  <c r="G25" i="36" s="1"/>
  <c r="H16" i="36"/>
  <c r="H25" i="36" s="1"/>
  <c r="H28" i="12"/>
  <c r="I17" i="12"/>
  <c r="I28" i="12" s="1"/>
  <c r="N17" i="12"/>
  <c r="K28" i="12"/>
  <c r="H44" i="41"/>
  <c r="J17" i="12"/>
  <c r="E10" i="13"/>
  <c r="L21" i="12"/>
  <c r="E25" i="13" l="1"/>
  <c r="G10" i="13"/>
  <c r="O17" i="12"/>
  <c r="N28" i="12"/>
  <c r="J28" i="12"/>
  <c r="M17" i="12"/>
  <c r="L17" i="12"/>
  <c r="P17" i="12" l="1"/>
  <c r="P28" i="12" s="1"/>
  <c r="M28" i="12"/>
  <c r="I10" i="13"/>
  <c r="I25" i="13" s="1"/>
  <c r="G25" i="13"/>
  <c r="H25" i="13" s="1"/>
  <c r="H10" i="13"/>
</calcChain>
</file>

<file path=xl/sharedStrings.xml><?xml version="1.0" encoding="utf-8"?>
<sst xmlns="http://schemas.openxmlformats.org/spreadsheetml/2006/main" count="2647" uniqueCount="587">
  <si>
    <t>:</t>
  </si>
  <si>
    <t>a.</t>
  </si>
  <si>
    <t>b.</t>
  </si>
  <si>
    <t>c.</t>
  </si>
  <si>
    <t>d.</t>
  </si>
  <si>
    <t>Pemeriksa</t>
  </si>
  <si>
    <t>No.</t>
  </si>
  <si>
    <t>Pemegang Kas Pembantu Kegiatan</t>
  </si>
  <si>
    <t>Pengendali Kegiatan</t>
  </si>
  <si>
    <t>-</t>
  </si>
  <si>
    <t>Pemeriksaan Kas ini memberi pandangan sebagai berikut :</t>
  </si>
  <si>
    <t>1.</t>
  </si>
  <si>
    <t>Keterangan tentang Perbedaan Kas</t>
  </si>
  <si>
    <t>2.</t>
  </si>
  <si>
    <t>Tempat penyimpanan uang</t>
  </si>
  <si>
    <t>Brankas</t>
  </si>
  <si>
    <t>3.</t>
  </si>
  <si>
    <t>Tempat penyimpanan kunci kedua</t>
  </si>
  <si>
    <t>Tidak ada kunci kedua</t>
  </si>
  <si>
    <t>4.</t>
  </si>
  <si>
    <t>Buku Kas ditutup setiap bulan oleh Pemegang Kas Pembantu Kegiatan dengan diketahui oleh Pengendali Kegiatan.</t>
  </si>
  <si>
    <t>5.</t>
  </si>
  <si>
    <t>Catatan - catatan mengerjakan Buku Kas Umum</t>
  </si>
  <si>
    <t>Pemeriksaan Kas yg terakhir dikerjakan oleh</t>
  </si>
  <si>
    <t>7.</t>
  </si>
  <si>
    <t>8.</t>
  </si>
  <si>
    <t>Catatan lain buat mempertimbangkan cara menguasai kas dan cara mengerjakan yang dianggap perlu.</t>
  </si>
  <si>
    <t>Cukup baik</t>
  </si>
  <si>
    <t>9.</t>
  </si>
  <si>
    <t>Pemeriksaan Cek</t>
  </si>
  <si>
    <t>Nama Bank</t>
  </si>
  <si>
    <t>BPD Jateng Cab. Utama Semarang</t>
  </si>
  <si>
    <t>Nomor Rekening</t>
  </si>
  <si>
    <t>Buku cek ini berisi</t>
  </si>
  <si>
    <t>25  lembar</t>
  </si>
  <si>
    <t>Terpakai</t>
  </si>
  <si>
    <t>23  lembar</t>
  </si>
  <si>
    <t>Sisa</t>
  </si>
  <si>
    <t>10.</t>
  </si>
  <si>
    <t>Buku-buku yang dipergunakan :</t>
  </si>
  <si>
    <t>Buku Kas Umum dikerjakan oleh</t>
  </si>
  <si>
    <t>Buku Pembantu / Tambahan terdiri :</t>
  </si>
  <si>
    <t>Buku Bank</t>
  </si>
  <si>
    <t>Buku Kas Harian</t>
  </si>
  <si>
    <t>Buku Pajak</t>
  </si>
  <si>
    <t>Buku Penerimaan /Pengeluaran</t>
  </si>
  <si>
    <t>e.</t>
  </si>
  <si>
    <t>Buku Panjar</t>
  </si>
  <si>
    <t>f.</t>
  </si>
  <si>
    <t>Buku Register SPP/SPM</t>
  </si>
  <si>
    <t>NIP. 110 021 129</t>
  </si>
  <si>
    <t>Setuju ;</t>
  </si>
  <si>
    <t>Perbedaan tentang terdapatnya surat-surat berharga</t>
  </si>
  <si>
    <t>Catatan tentang penutupan Buku Kas Umum menurut peraturan yang telah ditetapkan dan keterangan-keterangan yang dilukiskan.</t>
  </si>
  <si>
    <t>Pengendali Kegiatan Subdin Program</t>
  </si>
  <si>
    <t>6</t>
  </si>
  <si>
    <t>Cukup Baik</t>
  </si>
  <si>
    <t>Yang Diperiksa</t>
  </si>
  <si>
    <t>Ir.M.GHOZI,Dipl.HE</t>
  </si>
  <si>
    <t>I Ketut Arnika, SE</t>
  </si>
  <si>
    <t>NIP. 500 095 999.</t>
  </si>
  <si>
    <t>I Ketut Arnika, SE.</t>
  </si>
  <si>
    <t>1-034-13969-7</t>
  </si>
  <si>
    <t>No. 1302426       s/d    1302450</t>
  </si>
  <si>
    <t>Etik Sulistyowati.</t>
  </si>
  <si>
    <t>No. 1302426       s/d    1302434</t>
  </si>
  <si>
    <t xml:space="preserve"> 8  lembar</t>
  </si>
  <si>
    <t xml:space="preserve"> 17  lembar</t>
  </si>
  <si>
    <t>No. 1302435       s/d    1302450</t>
  </si>
  <si>
    <t>Semarang,  11  Juni   2003</t>
  </si>
  <si>
    <t>Nomor  :</t>
  </si>
  <si>
    <t>Perihal :</t>
  </si>
  <si>
    <t>DAFTAR SURAT -  SURAT YANG DIKIRIM</t>
  </si>
  <si>
    <t>Uraian Surat Surat</t>
  </si>
  <si>
    <t>Banyaknya</t>
  </si>
  <si>
    <t>Keterangan</t>
  </si>
  <si>
    <t xml:space="preserve">1 (satu ) </t>
  </si>
  <si>
    <t>untuk menjadikan periksa</t>
  </si>
  <si>
    <t>bendel</t>
  </si>
  <si>
    <t>dan dipergunakan seperlunya.</t>
  </si>
  <si>
    <t>Tembusan disampaikan kepada Yth.</t>
  </si>
  <si>
    <t>Kepada .:</t>
  </si>
  <si>
    <t>Dinas PSDA.Provinsi Jawa Tengah</t>
  </si>
  <si>
    <t xml:space="preserve">                                       NIP.195404071974031001.</t>
  </si>
  <si>
    <t xml:space="preserve">                Semarang</t>
  </si>
  <si>
    <t xml:space="preserve"> Pengguna Anggaran</t>
  </si>
  <si>
    <t>Prasetyo Budie Yuwono, ME</t>
  </si>
  <si>
    <t>NIP.195809051983021001</t>
  </si>
  <si>
    <t>Laporan SPJ Penerimaan</t>
  </si>
  <si>
    <t>Yth.Gubernur Jawa Tengah</t>
  </si>
  <si>
    <t xml:space="preserve">              Provinsi Jawa Tengah</t>
  </si>
  <si>
    <t xml:space="preserve">        di -</t>
  </si>
  <si>
    <t>Laporan Pertanggung Jawaban</t>
  </si>
  <si>
    <t>Buku Penerimaan dan Penyetoran</t>
  </si>
  <si>
    <t>Register Surat Tanda Penyetoran</t>
  </si>
  <si>
    <t>Dikirim dengan hormat,</t>
  </si>
  <si>
    <t xml:space="preserve">       Cq.Kepala Biro Keuangan Sekda</t>
  </si>
  <si>
    <t xml:space="preserve">PROVINSI JAWA TENGAH </t>
  </si>
  <si>
    <t>LAPORAN PERTANGGUNG JAWABAN BENDAHARA PENERIMAAN</t>
  </si>
  <si>
    <t>( SPJ PENDAPATAN - FUNGSIONAL ).</t>
  </si>
  <si>
    <t>S K P D</t>
  </si>
  <si>
    <t>Dinas Pengelolaan Sumber Daya Air Provinsi Jawa Tengah</t>
  </si>
  <si>
    <t>PENGGUNA ANGGARAN</t>
  </si>
  <si>
    <t>BENDAHARA PENERIMAAN</t>
  </si>
  <si>
    <t>Kustiyartini, SE. Msi</t>
  </si>
  <si>
    <t>BULAN</t>
  </si>
  <si>
    <t>Kode Rekening</t>
  </si>
  <si>
    <t>U r a i a n</t>
  </si>
  <si>
    <t xml:space="preserve">Jumlah Anggaran </t>
  </si>
  <si>
    <t>Sampai dengan Bulan Lalu</t>
  </si>
  <si>
    <t>Bulan ini</t>
  </si>
  <si>
    <t>Sampai dengan Bulan ini</t>
  </si>
  <si>
    <t>Penerimaan</t>
  </si>
  <si>
    <t>Penyetoran</t>
  </si>
  <si>
    <t>Jumlah Anggaran yang Terealisasi</t>
  </si>
  <si>
    <t>Jumlah Anggaran yang Telah Disetor</t>
  </si>
  <si>
    <t>Sisa Yang Belum Disetor</t>
  </si>
  <si>
    <t>Sisa Anggaran yg Belum Terealisasi / Pelampauan Anggaran</t>
  </si>
  <si>
    <t>6 = ( 5 - 4 )</t>
  </si>
  <si>
    <t>9 = ( 8-7 )</t>
  </si>
  <si>
    <t>10=( 4+7 )</t>
  </si>
  <si>
    <t>11=( 5+8 )</t>
  </si>
  <si>
    <t>12=(11-10)</t>
  </si>
  <si>
    <t>13=( 3-10 )</t>
  </si>
  <si>
    <t xml:space="preserve">1. 03. 02.00.00.4 1 2 02 01 </t>
  </si>
  <si>
    <t>Retribusi Pemak. Kekay. Daerah</t>
  </si>
  <si>
    <t>1. 03. 02.00.00.4 1 2 02 01 .a</t>
  </si>
  <si>
    <t>Sewa Tanah dan Bangunan</t>
  </si>
  <si>
    <t>1. 03. 02.00.00.4 1 2 02 01 .b</t>
  </si>
  <si>
    <t>Sewa Alat Barat</t>
  </si>
  <si>
    <t>1. 03. 02.00.00.4 1 2 02 01 .d</t>
  </si>
  <si>
    <t>Sewa Rumah Dinas</t>
  </si>
  <si>
    <t>1. 03. 02.00.00.4 1 2 02 01 .e</t>
  </si>
  <si>
    <t>Sewa Lapangan Tenis</t>
  </si>
  <si>
    <t>1. 03. 02.00.00.4 1 2 02 01 .f</t>
  </si>
  <si>
    <t>Sewa Ged./Ruangan/Aula &amp; Asrama</t>
  </si>
  <si>
    <t>1. 03. 02.00.00.4 1 2 02 01 .g</t>
  </si>
  <si>
    <t>Sewa Kantin</t>
  </si>
  <si>
    <t>1. 03. 02.00.00.4 1 2 02 01 .i</t>
  </si>
  <si>
    <t>Sewa Lahan</t>
  </si>
  <si>
    <t>1 .03 02.00.00.4 1 4.15.01</t>
  </si>
  <si>
    <t>Lain-lain PAD yang Sah</t>
  </si>
  <si>
    <t>JUMLAH   :</t>
  </si>
  <si>
    <t>Mengetahui :</t>
  </si>
  <si>
    <t>Bendahara Penerimaan</t>
  </si>
  <si>
    <t>Pengguna Anggaran</t>
  </si>
  <si>
    <t>NIP. 195809051983021001</t>
  </si>
  <si>
    <t>NIP. 19690405 199101 2 002</t>
  </si>
  <si>
    <t>( SPJ PENDAPATAN - ADMINISTRATIF ).</t>
  </si>
  <si>
    <t>Jumlah Anggaran Setelah Perubahan</t>
  </si>
  <si>
    <t>Retribusi Pemakaian Kekayaan Daerah</t>
  </si>
  <si>
    <t>1 .03 02.00.00.4 1 2 02 09</t>
  </si>
  <si>
    <t>R. Pelayanan Jasa Ketatausahaan</t>
  </si>
  <si>
    <t xml:space="preserve">1 .03.02.00.00.4 1 2 03 04 </t>
  </si>
  <si>
    <t>R. Pengambilan Pemanfaatan Air P</t>
  </si>
  <si>
    <t>1.03 02.00.00.4 1 4.15.01</t>
  </si>
  <si>
    <t>Lain-lain PAD yang sah</t>
  </si>
  <si>
    <t>NIP. 195707141986101001</t>
  </si>
  <si>
    <t>LAPORAN TARGET DAN REALISASI PENDAPATAN</t>
  </si>
  <si>
    <t>DINAS / BADAN / INSTANSI DINAS PENGELOLAAN SUMBER DAYA AIR PROVINSI JAWA TENGAH</t>
  </si>
  <si>
    <t>TAHUN ANGGARAN 2013</t>
  </si>
  <si>
    <t>KODE REKENING</t>
  </si>
  <si>
    <t>URAIAN PENDAPATAN</t>
  </si>
  <si>
    <t>JUMLAH</t>
  </si>
  <si>
    <t>PENDAPATAN</t>
  </si>
  <si>
    <t>%</t>
  </si>
  <si>
    <t>SISA</t>
  </si>
  <si>
    <t>KET.</t>
  </si>
  <si>
    <t>ANGGARAN</t>
  </si>
  <si>
    <t>S/D BULAN YLL.</t>
  </si>
  <si>
    <t>BULAN INI</t>
  </si>
  <si>
    <t>S/D BULAN INI</t>
  </si>
  <si>
    <t>103.103.02.00.00.4.1.2.02.01</t>
  </si>
  <si>
    <t>103.103.02.00.00.4.1.4.15.01</t>
  </si>
  <si>
    <t>Lain-Lain PAD yang sah</t>
  </si>
  <si>
    <t>MENGETAHUI</t>
  </si>
  <si>
    <t xml:space="preserve"> KEPALA DINAS PENGELOLAAN SUMBER DAYA AIR</t>
  </si>
  <si>
    <t>PROVINSI JAWA TENGAH</t>
  </si>
  <si>
    <t xml:space="preserve">                                  PEMERINTAH PROVINSI JAWA TENGAH</t>
  </si>
  <si>
    <t>Bend 1</t>
  </si>
  <si>
    <t xml:space="preserve">                           BUKU PENERIMAAN DAN PENYETORAN</t>
  </si>
  <si>
    <t xml:space="preserve">                              BENDAHARA PENERIMAAN</t>
  </si>
  <si>
    <t>SKPD</t>
  </si>
  <si>
    <t>Periode</t>
  </si>
  <si>
    <t>Hal 1</t>
  </si>
  <si>
    <t>N0.</t>
  </si>
  <si>
    <t>Ket.</t>
  </si>
  <si>
    <t>Tgl</t>
  </si>
  <si>
    <t>No. Bukti</t>
  </si>
  <si>
    <t>Cara Pembayaran</t>
  </si>
  <si>
    <t>Uraian</t>
  </si>
  <si>
    <t>Jumlah</t>
  </si>
  <si>
    <t>No. STS</t>
  </si>
  <si>
    <t>Tunai</t>
  </si>
  <si>
    <t>1.03.02.00.00.4.1.2.02.01.b</t>
  </si>
  <si>
    <t>Sewa Alat Berat</t>
  </si>
  <si>
    <t>1.03.02.00.00.4.1.2.02.01.f</t>
  </si>
  <si>
    <t>1.03.02.00.00.4.1.2.02.01.g</t>
  </si>
  <si>
    <t>1.03.02.00.00.4.1.2.02.01.a</t>
  </si>
  <si>
    <t>1.03.02.00.00.4.1.2.02.01.d</t>
  </si>
  <si>
    <t>1.03.02.00.00.4.1.2.02.01.e</t>
  </si>
  <si>
    <t>Jumlah s/d bulan yang lalu</t>
  </si>
  <si>
    <t xml:space="preserve">Jumlah Penerimaan </t>
  </si>
  <si>
    <t xml:space="preserve">Jumlah yang disetorkan </t>
  </si>
  <si>
    <t>Saldo Kas di Bendahara Penerimaan</t>
  </si>
  <si>
    <t>Terdiri atas :</t>
  </si>
  <si>
    <t>a. Tunai sebesar</t>
  </si>
  <si>
    <t>b. Bank sebesar</t>
  </si>
  <si>
    <t>c. Lainnya</t>
  </si>
  <si>
    <t>Mengetahui</t>
  </si>
  <si>
    <t>LAMPIRAN</t>
  </si>
  <si>
    <t>PERATURAN GUBERNUR JAWA TENGAH</t>
  </si>
  <si>
    <t>NOMOR</t>
  </si>
  <si>
    <t>TANGGAL</t>
  </si>
  <si>
    <t>FORMAT</t>
  </si>
  <si>
    <t>REGISTER PENGIRIMAN DAN PENGESAHAN PERTANGGUNGJAWABAN</t>
  </si>
  <si>
    <t>No. Urut</t>
  </si>
  <si>
    <t>Tanggal</t>
  </si>
  <si>
    <t>31 Januari 2013</t>
  </si>
  <si>
    <t>31-01-2013</t>
  </si>
  <si>
    <t>Lain-Lain PAD Yang Sah</t>
  </si>
  <si>
    <t>PEMERINTAH PROVINSI JAWA TENGAH</t>
  </si>
  <si>
    <t>REGISTER SURAT TANDA SETORAN</t>
  </si>
  <si>
    <t>Bendahara Penerimaan : Dinas PSDA Provinsi Jawa Tengah.</t>
  </si>
  <si>
    <t>NO</t>
  </si>
  <si>
    <t>NO. STS</t>
  </si>
  <si>
    <t>TGL</t>
  </si>
  <si>
    <t>URAIAN</t>
  </si>
  <si>
    <t>PENYETOR</t>
  </si>
  <si>
    <t>KET</t>
  </si>
  <si>
    <t>Rp</t>
  </si>
  <si>
    <t>Bendh Penerimaan</t>
  </si>
  <si>
    <t>Sewa Ged/Ruangan/Asrama/Aula</t>
  </si>
  <si>
    <t>Bendh Pen. Pembantu</t>
  </si>
  <si>
    <t>Sewa Tanah &amp; Bangunan</t>
  </si>
  <si>
    <t>1.  Kepala Dinas Pendapatan dan Pengelolaan Aset Daerah  Prov. Jawa Tengah</t>
  </si>
  <si>
    <t>2.  Kepala Bagian Pengelolaan Kas Daerah Provinsi Jawa Tengah</t>
  </si>
  <si>
    <t>3.  Kepala Satuan Polisi Pamong Praja Provinsi Jawa Tengah</t>
  </si>
  <si>
    <t>4.  Pertinggal</t>
  </si>
  <si>
    <t>REALISASI PENERIMAAN RETRIBUSI KEKAYAAN DAERAH</t>
  </si>
  <si>
    <t>NO.</t>
  </si>
  <si>
    <t>BALAI  PSDA</t>
  </si>
  <si>
    <t>KODE</t>
  </si>
  <si>
    <t>TARGET  PER ANGGARAN</t>
  </si>
  <si>
    <t>Realisasi Penerimaan</t>
  </si>
  <si>
    <t xml:space="preserve">Prosentase </t>
  </si>
  <si>
    <t xml:space="preserve">Sisa </t>
  </si>
  <si>
    <t>REKENING</t>
  </si>
  <si>
    <t>s/d Bulan lalu</t>
  </si>
  <si>
    <t>s/d Bulan ini</t>
  </si>
  <si>
    <t>( % )</t>
  </si>
  <si>
    <t>Target</t>
  </si>
  <si>
    <t>7=5+6</t>
  </si>
  <si>
    <t>8=7/4</t>
  </si>
  <si>
    <t>9=7</t>
  </si>
  <si>
    <t>10=9-4</t>
  </si>
  <si>
    <t>PEMALI COMAL</t>
  </si>
  <si>
    <t>R.Pemakaian Kekayaan Daerah:</t>
  </si>
  <si>
    <t>103.103.02.4.1.2.02.01</t>
  </si>
  <si>
    <t>1.03.02.4.1.2.02.01.a</t>
  </si>
  <si>
    <t>1.03.02.4.1.2.02.01.b</t>
  </si>
  <si>
    <t>1.03.02.4.1.2.02.01.d</t>
  </si>
  <si>
    <t>Sewa Lapangan Tennis</t>
  </si>
  <si>
    <t>1.03.02.4.1.2.02.01.e</t>
  </si>
  <si>
    <t>Sewa Ged./Ruang /Aula &amp; Asrm</t>
  </si>
  <si>
    <t>1.03.02.4.1.2.02.01.f</t>
  </si>
  <si>
    <t>1.03.02.4.1.2.02.01.g</t>
  </si>
  <si>
    <t>1.03.02.4.1.2.02.01.i</t>
  </si>
  <si>
    <t>Lain - Lain PAD Yang Sah</t>
  </si>
  <si>
    <t>103.103.02.4.1.4.15.01</t>
  </si>
  <si>
    <t>JRAGUNG TUNTANG</t>
  </si>
  <si>
    <t xml:space="preserve"> </t>
  </si>
  <si>
    <t>SERANG LUSI JUANA</t>
  </si>
  <si>
    <t>BENGAWAN SOLO</t>
  </si>
  <si>
    <t>PROGO BOGOWONTO LUK ULO</t>
  </si>
  <si>
    <t>SERAYU CITANDUY</t>
  </si>
  <si>
    <t>KANTOR PUSAT</t>
  </si>
  <si>
    <t>TOTAL DINAS PSDA:</t>
  </si>
  <si>
    <t>diedit  3 Jan 2011</t>
  </si>
  <si>
    <t>JUML.:</t>
  </si>
  <si>
    <t>TARGET</t>
  </si>
  <si>
    <t>PUSAT</t>
  </si>
  <si>
    <t>BPSDA</t>
  </si>
  <si>
    <t>LAIN2 PAD</t>
  </si>
  <si>
    <t>a</t>
  </si>
  <si>
    <t>b</t>
  </si>
  <si>
    <t>d</t>
  </si>
  <si>
    <t>e</t>
  </si>
  <si>
    <t>f</t>
  </si>
  <si>
    <t>g</t>
  </si>
  <si>
    <t>i</t>
  </si>
  <si>
    <t>SELUNA</t>
  </si>
  <si>
    <t>PROBOLO</t>
  </si>
  <si>
    <t>SERCIT</t>
  </si>
  <si>
    <t>Hal 2</t>
  </si>
  <si>
    <t>Jumlah dipindahkan</t>
  </si>
  <si>
    <t>Jumlah pindahan</t>
  </si>
  <si>
    <t>BULAN             :</t>
  </si>
  <si>
    <t xml:space="preserve">SPJ PENERIMAAN </t>
  </si>
  <si>
    <t xml:space="preserve">BENDAHARA PENERIMAAN </t>
  </si>
  <si>
    <t>PRASETYO BUDIE YUWONO, ME</t>
  </si>
  <si>
    <t xml:space="preserve">BL LALU </t>
  </si>
  <si>
    <t>BL INI</t>
  </si>
  <si>
    <t>S/D BL INI</t>
  </si>
  <si>
    <t>BALAI PSDA</t>
  </si>
  <si>
    <t xml:space="preserve">Bulan  :    </t>
  </si>
  <si>
    <t>Dinas Pengelolaan Sumber Daya Air Prov. Jawa Tengah</t>
  </si>
  <si>
    <t>1.03.02.00.00.4.1.2.02.01.i</t>
  </si>
  <si>
    <t>saldo bl lalu</t>
  </si>
  <si>
    <t xml:space="preserve">TANGGAL      </t>
  </si>
  <si>
    <t xml:space="preserve"> Bend - 3</t>
  </si>
  <si>
    <t>BUKU PEMBANTU PER RINCIAN OBYEK PENERIMAAN</t>
  </si>
  <si>
    <t xml:space="preserve">SKPD                               </t>
  </si>
  <si>
    <t>:  Dinas Pengelolaan Sumber Daya Air Prov. Jawa Tengah</t>
  </si>
  <si>
    <t xml:space="preserve">Kode Rekening           </t>
  </si>
  <si>
    <t>:  1.03.02.00.00.4.1.2.02.01</t>
  </si>
  <si>
    <t xml:space="preserve">Nama Rekening          </t>
  </si>
  <si>
    <t>:  Retribusi Pemakaian Kekayaan Daerah</t>
  </si>
  <si>
    <t xml:space="preserve">Jumlah Anggaran       </t>
  </si>
  <si>
    <t xml:space="preserve">Tahun Anggaran         </t>
  </si>
  <si>
    <t>Nomor Urut</t>
  </si>
  <si>
    <t>Nomor Buku</t>
  </si>
  <si>
    <t>Tanggal Setor</t>
  </si>
  <si>
    <t>Nomor STS &amp; Bukti Penerimaan Lainnya</t>
  </si>
  <si>
    <t>Jumlah (Rp)</t>
  </si>
  <si>
    <t>Penerimaan dan</t>
  </si>
  <si>
    <t>Kantor Pusat</t>
  </si>
  <si>
    <t>BPSDA Pemali Comal</t>
  </si>
  <si>
    <t>BPSDA Seluna</t>
  </si>
  <si>
    <t>BPSDA Jratun</t>
  </si>
  <si>
    <t>BPSDA Bengawan  Solo</t>
  </si>
  <si>
    <t>BPSDA Probolo</t>
  </si>
  <si>
    <t>BPSDA Sercit</t>
  </si>
  <si>
    <t>Jumlah Bulan Ini</t>
  </si>
  <si>
    <t>Jumlah s/d Bulan Lalu</t>
  </si>
  <si>
    <t>Jumlah s/d Bulan Ini</t>
  </si>
  <si>
    <t>Mengetahui  :</t>
  </si>
  <si>
    <t>Jumlah bulan ini</t>
  </si>
  <si>
    <t>NIP. 19580905 198302 1 001</t>
  </si>
  <si>
    <t>Daft. Pengumpul</t>
  </si>
  <si>
    <t>PENERIMAAN ( SPJ )</t>
  </si>
  <si>
    <t>Bend - 6</t>
  </si>
  <si>
    <t>DINAS PENGELOLAAN SUMBER DAYA AIR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</si>
  <si>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</si>
  <si>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</si>
  <si>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</si>
  <si>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</si>
  <si>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</si>
  <si>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</si>
  <si>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</si>
  <si>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</si>
  <si>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</si>
  <si>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</si>
  <si>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</si>
  <si>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</si>
  <si>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ANGG</t>
  </si>
  <si>
    <t>REALISASI</t>
  </si>
  <si>
    <t>CEKING</t>
  </si>
  <si>
    <t>Semarang, 22 April 2013</t>
  </si>
  <si>
    <t>```</t>
  </si>
  <si>
    <t>RKO DINAS</t>
  </si>
  <si>
    <t>LALU</t>
  </si>
  <si>
    <t>S/D BLN INI</t>
  </si>
  <si>
    <t>NIP.19580905 198302 1 001</t>
  </si>
  <si>
    <t>NIP. 19690405 19101 2 002</t>
  </si>
  <si>
    <t>PENJELASAN</t>
  </si>
  <si>
    <t>PERTANGGUNGJAWABAN ANGGARAN PENDAPATAN</t>
  </si>
  <si>
    <t>TAHUN ANGGARAN 2012</t>
  </si>
  <si>
    <t>DINAS PSDA PROVINSI JAWA TENGAH</t>
  </si>
  <si>
    <t>SEMARANG,     JUNI 2013</t>
  </si>
  <si>
    <t>pusat</t>
  </si>
  <si>
    <t>BULAN  :  September  2013</t>
  </si>
  <si>
    <t>10</t>
  </si>
  <si>
    <t>pa</t>
  </si>
  <si>
    <t>semula</t>
  </si>
  <si>
    <t>TOTAL</t>
  </si>
  <si>
    <t>ALAT BERAT</t>
  </si>
  <si>
    <t>Semarang,     Januari  2014</t>
  </si>
  <si>
    <t>16</t>
  </si>
  <si>
    <t>78/R/XII/2013</t>
  </si>
  <si>
    <t>77/R/XII/2013</t>
  </si>
  <si>
    <t>79/R/XII/2013</t>
  </si>
  <si>
    <t>13/RAA/XII/2013</t>
  </si>
  <si>
    <t>12/Ret.Ktn/XII/2013</t>
  </si>
  <si>
    <t>Semarang, 27 Desember  2013</t>
  </si>
  <si>
    <t>18</t>
  </si>
  <si>
    <t>20</t>
  </si>
  <si>
    <t>Jumlah Bulan ini tgl.27-12-2013</t>
  </si>
  <si>
    <t>Jumlah s/d bulan ini tgl.27-12-2013</t>
  </si>
  <si>
    <t>Desember 2013</t>
  </si>
  <si>
    <t>CV. Malta Perkasa</t>
  </si>
  <si>
    <t>CV. Mata Angin Desain</t>
  </si>
  <si>
    <t>PT. Tiga "HA"</t>
  </si>
  <si>
    <t>CV. Asi Kontraktor</t>
  </si>
  <si>
    <t>CV. Dwipa Karya</t>
  </si>
  <si>
    <t>CV. Bina Wira Karya</t>
  </si>
  <si>
    <t>CV. Pilar Buana Persada</t>
  </si>
  <si>
    <t>CV. Gigih Tender Bertiga</t>
  </si>
  <si>
    <t>PT. Megah Karya Tika Pratama</t>
  </si>
  <si>
    <t>CV. Tirta Kencana</t>
  </si>
  <si>
    <t>CV. Mutiara Timur</t>
  </si>
  <si>
    <t>CV. Ananta Raya</t>
  </si>
  <si>
    <t>CV. Diansindo Pratama</t>
  </si>
  <si>
    <t>CV. Bintang Sembilan</t>
  </si>
  <si>
    <t>1.03.02.00.00.4.1.4.06.01</t>
  </si>
  <si>
    <t>4</t>
  </si>
  <si>
    <t>12</t>
  </si>
  <si>
    <t>051/PSDA/XII/2013</t>
  </si>
  <si>
    <t>51/PSDA/XII/2013</t>
  </si>
  <si>
    <t>53/PSDA/XII/2013</t>
  </si>
  <si>
    <t>52/PSDA/XII/2013</t>
  </si>
  <si>
    <t>56/PSDA/XII/2013</t>
  </si>
  <si>
    <t>54/PSDA/XII/2013</t>
  </si>
  <si>
    <t>58/PSDA/XII/2013</t>
  </si>
  <si>
    <t>55/PSDA/XII/2013</t>
  </si>
  <si>
    <t>64/PSDA/XII/2013</t>
  </si>
  <si>
    <t>62/PSDA/XII/2013</t>
  </si>
  <si>
    <t>63/PSDA/XII/2013</t>
  </si>
  <si>
    <t xml:space="preserve">    /PSDA/XII/2013</t>
  </si>
  <si>
    <t>Tanggal setor</t>
  </si>
  <si>
    <t>kode rek</t>
  </si>
  <si>
    <t>nomor sts</t>
  </si>
  <si>
    <t>jumlah</t>
  </si>
  <si>
    <t>no</t>
  </si>
  <si>
    <t>Sarimas Indah</t>
  </si>
  <si>
    <t>60/PSDA/XII/2013</t>
  </si>
  <si>
    <t>CV. Tlatar Jaya Baru</t>
  </si>
  <si>
    <t>59/PSDA/XII/2013</t>
  </si>
  <si>
    <t>CV. Jati Manunggal Abadi</t>
  </si>
  <si>
    <t xml:space="preserve"> 69/PSDA/XII/2013</t>
  </si>
  <si>
    <t>CV. Pasir Mas</t>
  </si>
  <si>
    <t>Bendahara Pengeluaran</t>
  </si>
  <si>
    <t>Denda keterlambatan pek. DI. Kedungsapen</t>
  </si>
  <si>
    <t>an.</t>
  </si>
  <si>
    <t>Denda keterlambatan pek. DI. Mejagong</t>
  </si>
  <si>
    <t>Denda keterlambatan pek. DI. Padurekso (DAK)</t>
  </si>
  <si>
    <t>Denda keterlambatan pek. Embung Sidokumpul</t>
  </si>
  <si>
    <t>Denda keterlambatan pek. DI. Kedungwaru</t>
  </si>
  <si>
    <t>Denda keterlambatan pek. DI. Cijalu</t>
  </si>
  <si>
    <t>Denda keterlambatan pek. DI. Banjaran</t>
  </si>
  <si>
    <t>Denda keterlambatan pek. S. Kuto</t>
  </si>
  <si>
    <t>Denda keterlambatan pek. DI. Tangsi</t>
  </si>
  <si>
    <t>Denda keterlambatan pek. DI. Dolog</t>
  </si>
  <si>
    <t>Denda keterlambatan pek. DI. Loning Kragilan</t>
  </si>
  <si>
    <t>Denda keterlambatan pek. DI. Trani</t>
  </si>
  <si>
    <t>Denda keterlambatan pek. Konservasi DAS Blukar</t>
  </si>
  <si>
    <t>Denda keterlambatan pek. DI. Piasa</t>
  </si>
  <si>
    <t>Denda keterlambatan pek. Konservasi Sub Das Tajum</t>
  </si>
  <si>
    <t>Denda keterlambatan pek. DI. Senjoyo (DAK)</t>
  </si>
  <si>
    <t>Denda keterlambatan pek. DI. Kalisapi (DAK)</t>
  </si>
  <si>
    <t>Denda keterlambatan pek. Pemb. Klante Rawa Pening</t>
  </si>
  <si>
    <t>BULAN  :  Januari  2014</t>
  </si>
  <si>
    <t>Semarang,    Januari  2014</t>
  </si>
  <si>
    <t>Semarang, 30 Januari  2014</t>
  </si>
  <si>
    <t>Jumlah s/d bulan ini tgl.30-01-2014</t>
  </si>
  <si>
    <t>Jumlah Bulan ini tgl.30-01-2014</t>
  </si>
  <si>
    <t>30-01-2014</t>
  </si>
  <si>
    <t>Januari  2014</t>
  </si>
  <si>
    <t>30 Januari  2014</t>
  </si>
  <si>
    <t>Tahun Anggaran  2014</t>
  </si>
  <si>
    <t>TAHUN ANGGARAN 2014</t>
  </si>
  <si>
    <t>Semarang, 30 Januari 2014</t>
  </si>
  <si>
    <t>NIP. 19640814 199103 2 011</t>
  </si>
  <si>
    <t>S i s w a n t o, S E</t>
  </si>
  <si>
    <t>BULAN  :  JANUARI</t>
  </si>
  <si>
    <t>DINAS PSDA PROVINSI JAWA TENGAH TA. 2014</t>
  </si>
  <si>
    <t>NIP. 19640814 199103 1 011</t>
  </si>
  <si>
    <t>:  Rp.</t>
  </si>
  <si>
    <t>:  2014</t>
  </si>
  <si>
    <t>Jumlah Anggaran</t>
  </si>
  <si>
    <t>Pemali Comal</t>
  </si>
  <si>
    <t>Jragung</t>
  </si>
  <si>
    <t>Seluna</t>
  </si>
  <si>
    <t>Bengawan Solo</t>
  </si>
  <si>
    <t>Sercit</t>
  </si>
  <si>
    <t>Pusat</t>
  </si>
  <si>
    <t>JRAGUNG</t>
  </si>
  <si>
    <t>- 01 - 2014</t>
  </si>
  <si>
    <t>DINAS PENGELOLAAN SUMBER DAYA AIR PROVINSI JAWA TENGAH</t>
  </si>
  <si>
    <t>Target Bulan</t>
  </si>
  <si>
    <t>Realisasi s/d</t>
  </si>
  <si>
    <t>Sisa Lebih atau</t>
  </si>
  <si>
    <t>Alasan tercapai/</t>
  </si>
  <si>
    <t>REK</t>
  </si>
  <si>
    <t>Ini</t>
  </si>
  <si>
    <t>Bulan Ini</t>
  </si>
  <si>
    <t>Kurang</t>
  </si>
  <si>
    <t>tidak tercapai</t>
  </si>
  <si>
    <t>*</t>
  </si>
  <si>
    <t>Kelancaran retribusi sewa rumah dinas.</t>
  </si>
  <si>
    <t>Penyewa nunggak membayar</t>
  </si>
  <si>
    <t>Lahan yang disewa menghasilkan</t>
  </si>
  <si>
    <t>Menyetujui,</t>
  </si>
  <si>
    <t>BULAN : JANUARI</t>
  </si>
  <si>
    <t>Belum adanya pengguna gedung</t>
  </si>
  <si>
    <t>B. PSDA Pemali Comal</t>
  </si>
  <si>
    <t>B. PSDA Jragung</t>
  </si>
  <si>
    <t>B. PSDA Seluna</t>
  </si>
  <si>
    <t>B. PSDA Bengawan Solo</t>
  </si>
  <si>
    <t>B. PSDA Probolo</t>
  </si>
  <si>
    <t>B. PSDA Sercit</t>
  </si>
  <si>
    <t>PSDA Pusat</t>
  </si>
  <si>
    <t>1/R/I/2014</t>
  </si>
  <si>
    <t>2/R/I/2014</t>
  </si>
  <si>
    <t>Daftar Pengumpul</t>
  </si>
  <si>
    <t>Awal tahun para penyewa masih belum berani,</t>
  </si>
  <si>
    <t>dikarenakan musim penghujan</t>
  </si>
  <si>
    <t>Bendahara Penerimaan Pembantu</t>
  </si>
  <si>
    <t>BPSDA Jragung Tuntang</t>
  </si>
  <si>
    <t>BPSDA Serang Lusi Juana</t>
  </si>
  <si>
    <t>BPSDA Bengawan Solo</t>
  </si>
  <si>
    <t>BPSDA Progobogowonto Luk Ulo</t>
  </si>
  <si>
    <t>BPSDA Serayu Citanduy</t>
  </si>
  <si>
    <t>:  1.03.02.00.00.4.1.2.02.01.a</t>
  </si>
  <si>
    <t>:  Sewa Tanah dan Bangunan</t>
  </si>
  <si>
    <t>:  1.03.02.00.00.4.1.2.02.01.b</t>
  </si>
  <si>
    <t>:  Sewa Alat Berat</t>
  </si>
  <si>
    <t>:  1.03.02.00.00.4.1.2.02.01.d</t>
  </si>
  <si>
    <t>:  Sewa Rumah Dinas</t>
  </si>
  <si>
    <t>:  1.03.02.00.00.4.1.2.02.01.e</t>
  </si>
  <si>
    <t>:  Sewa Lapangan Tennis</t>
  </si>
  <si>
    <t>:  1.03.02.00.00.4.1.2.02.01.f</t>
  </si>
  <si>
    <t>:  Sewa Gedung/Ruang/Aula/Asrama</t>
  </si>
  <si>
    <t>:  1.03.02.00.00.4.1.2.02.01.g</t>
  </si>
  <si>
    <t>:  Sewa Kantin</t>
  </si>
  <si>
    <t>:  1.03.02.00.00.4.1.2.02.01.i</t>
  </si>
  <si>
    <t>:  Sewa Lahan</t>
  </si>
  <si>
    <t>Dipertanggungjawabkan tanggal   :</t>
  </si>
  <si>
    <t>( SPJ Penerimaan Fungsional )</t>
  </si>
  <si>
    <t>Awal tahun belum banyak yg menyewa dikarenakan</t>
  </si>
  <si>
    <t>masih banyaknya keg. yg dilakukan secara manual</t>
  </si>
  <si>
    <t>Penyewa sebagian belum membayar tepat waktu</t>
  </si>
  <si>
    <t>70 TAHUN 2013</t>
  </si>
  <si>
    <t>20 November  2013</t>
  </si>
  <si>
    <t>Tahun 2013</t>
  </si>
  <si>
    <t>November 2013</t>
  </si>
  <si>
    <t>File : Pengantar ( 1 )</t>
  </si>
  <si>
    <t>File : Lap. Target &amp; Realisasi Pendapatan ( 2 )</t>
  </si>
  <si>
    <t>File : Register Pengiriman &amp; Pengesahan Pertanggungjawaban ( 3 )</t>
  </si>
  <si>
    <t>Kepala Dinas Pengelolaan Sumber Daya Air</t>
  </si>
  <si>
    <t>Provinsi Jawa Tengah</t>
  </si>
  <si>
    <t>File : SPJ  Pendapatan Fungsional ( 4 )</t>
  </si>
  <si>
    <t>File : Lap. Target &amp; Realisasi Pendapatan ( 5 )</t>
  </si>
  <si>
    <t>File : Bk. Penerimaan &amp; Penyetoran ( 5 )</t>
  </si>
  <si>
    <t>File : Register STS Knt. Pusat ( 5 )</t>
  </si>
  <si>
    <t>File : Register STS Balai-balai ( 5 )</t>
  </si>
  <si>
    <t>File : BKU Intern Kadin ( 8 )</t>
  </si>
  <si>
    <t>File : Bk. Pembantu per Rincian Obyek Penerimaan ( 9 )</t>
  </si>
  <si>
    <t>Lampiran</t>
  </si>
  <si>
    <t>Perihal</t>
  </si>
  <si>
    <t xml:space="preserve">Nomor </t>
  </si>
  <si>
    <t>Nomor</t>
  </si>
  <si>
    <t>4.1.2.02.01.</t>
  </si>
  <si>
    <t>4.1.4.15.01.</t>
  </si>
  <si>
    <t>Klarifikasi Realisasi Penerimaan</t>
  </si>
  <si>
    <t>Kas Daerah Bulan Januari 2014</t>
  </si>
  <si>
    <t>Retribusi Pemakaian Kekay, Daerah</t>
  </si>
  <si>
    <t>Sewa Ged./Ruangan/Aula/Asrama</t>
  </si>
  <si>
    <t>( Rp. )</t>
  </si>
  <si>
    <t>Dinas</t>
  </si>
  <si>
    <t>PSDA</t>
  </si>
  <si>
    <t>Kas</t>
  </si>
  <si>
    <t>Daerah</t>
  </si>
  <si>
    <t>Selisih/</t>
  </si>
  <si>
    <t>Koreksi</t>
  </si>
  <si>
    <t>Kepala Biro Keuangan Sekda Provinsi Jawa Tengah</t>
  </si>
  <si>
    <t>Cq. Kepala Bagian Pengelolaan Kas Daerah Jateng</t>
  </si>
  <si>
    <t>Di  -</t>
  </si>
  <si>
    <r>
      <t xml:space="preserve">            </t>
    </r>
    <r>
      <rPr>
        <u/>
        <sz val="11"/>
        <rFont val="Arial"/>
        <family val="2"/>
      </rPr>
      <t>S E M A R A N G</t>
    </r>
  </si>
  <si>
    <t>J u m l a h</t>
  </si>
  <si>
    <t>hormat kami sampaikan hal-hal sebagai berikut :</t>
  </si>
  <si>
    <t>1. Koreksi Realisasi Pendapatan s/d bulan Januari 2013</t>
  </si>
  <si>
    <t>Semarang, 20  Februari  2014</t>
  </si>
  <si>
    <t>Demikian mohon maklum dan atas perhatiannya kami sampaikan terima kasih.</t>
  </si>
  <si>
    <t>An. Kepala Dinas Pengelolaan Sumber Daya Air</t>
  </si>
  <si>
    <t>Sekretaris</t>
  </si>
  <si>
    <t>Ir. KETUT ARSA INDRAWATARA, Sp. 1</t>
  </si>
  <si>
    <t>Pembina Tingkat I</t>
  </si>
  <si>
    <t>NIP. 19610424 199010 1 002</t>
  </si>
  <si>
    <t>1.  Sekretaris Daerah  Provinsi Jawa Tengah</t>
  </si>
  <si>
    <t>2.  Asisten Administrasi Setda Provinsi Jawa Tengah</t>
  </si>
  <si>
    <t>3.  Kepala Dinas Pendapatan dan Pengelolaan Aset Daerah Provinsi Jawa Tengah</t>
  </si>
  <si>
    <t>4.  Kepala Bagian Akuntansi Biro Keuangan Setda Provinsi Jawa Tengah</t>
  </si>
  <si>
    <t>5.  Pertinggal</t>
  </si>
  <si>
    <t xml:space="preserve">Memperhatikan Surat Sekda Provinsi Jawa Tengah  Nomor : 900 / 001779   tanggal 10 Februari 2014  perihal Klarifikasi </t>
  </si>
  <si>
    <t>Realisasi  Penerimaan  Kas  Daerah  Bulan Januari 2014  dan  Laporan Realisasi Penerimaan Penyetoran Pajak,  bersama ini dengan</t>
  </si>
  <si>
    <t>File : Klarifikasi ( 10 )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</si>
</sst>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78" formatCode="_(* #,##0_);_(* \(#,##0\);_(* &quot;-&quot;??_);_(@_)"/>
    <numFmt numFmtId="179" formatCode="0.000"/>
    <numFmt numFmtId="180" formatCode="#,##0.000"/>
    <numFmt numFmtId="183" formatCode="_(* #,##0.00_);_(* \(#,##0.00\);_(* &quot;-&quot;_);_(@_)"/>
  </numFmts>
  <fonts count="5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12"/>
      <name val="Arial"/>
      <family val="2"/>
    </font>
    <font>
      <sz val="10"/>
      <name val="Arial"/>
    </font>
    <font>
      <b/>
      <sz val="14"/>
      <name val="MS Sans Serif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  <font>
      <b/>
      <sz val="16"/>
      <name val="Arial"/>
      <family val="2"/>
    </font>
    <font>
      <sz val="8"/>
      <name val="Arial"/>
    </font>
    <font>
      <u/>
      <sz val="10"/>
      <name val="Arial"/>
    </font>
    <font>
      <b/>
      <sz val="14"/>
      <name val="Arial"/>
      <family val="2"/>
    </font>
    <font>
      <sz val="11"/>
      <name val="Arial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Calibri"/>
      <family val="2"/>
    </font>
    <font>
      <sz val="11"/>
      <name val="Arial"/>
      <family val="2"/>
    </font>
    <font>
      <sz val="11"/>
      <color indexed="10"/>
      <name val="Calibri"/>
      <family val="2"/>
      <charset val="1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0"/>
      <name val="Arial"/>
      <family val="2"/>
    </font>
    <font>
      <u/>
      <sz val="11"/>
      <name val="Arial"/>
    </font>
    <font>
      <u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sz val="10"/>
      <name val="Arial Black"/>
      <family val="2"/>
    </font>
    <font>
      <sz val="14"/>
      <name val="Arial Black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u/>
      <sz val="8"/>
      <name val="Arial"/>
    </font>
    <font>
      <sz val="8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justify" vertical="justify" wrapText="1"/>
    </xf>
    <xf numFmtId="0" fontId="4" fillId="0" borderId="0" xfId="0" applyFont="1"/>
    <xf numFmtId="0" fontId="0" fillId="0" borderId="0" xfId="0" quotePrefix="1"/>
    <xf numFmtId="41" fontId="0" fillId="0" borderId="0" xfId="2" applyFont="1"/>
    <xf numFmtId="0" fontId="0" fillId="0" borderId="0" xfId="0" applyAlignme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179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/>
    </xf>
    <xf numFmtId="14" fontId="2" fillId="0" borderId="0" xfId="0" quotePrefix="1" applyNumberFormat="1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1" fontId="13" fillId="0" borderId="8" xfId="0" applyNumberFormat="1" applyFont="1" applyBorder="1"/>
    <xf numFmtId="41" fontId="13" fillId="0" borderId="9" xfId="0" applyNumberFormat="1" applyFont="1" applyBorder="1"/>
    <xf numFmtId="178" fontId="2" fillId="0" borderId="10" xfId="1" applyNumberFormat="1" applyFont="1" applyBorder="1"/>
    <xf numFmtId="178" fontId="8" fillId="0" borderId="10" xfId="1" applyNumberFormat="1" applyFont="1" applyBorder="1"/>
    <xf numFmtId="41" fontId="13" fillId="0" borderId="11" xfId="0" applyNumberFormat="1" applyFont="1" applyBorder="1"/>
    <xf numFmtId="178" fontId="5" fillId="0" borderId="10" xfId="1" applyNumberFormat="1" applyFont="1" applyBorder="1"/>
    <xf numFmtId="41" fontId="13" fillId="0" borderId="12" xfId="0" applyNumberFormat="1" applyFont="1" applyBorder="1"/>
    <xf numFmtId="41" fontId="13" fillId="0" borderId="13" xfId="0" applyNumberFormat="1" applyFont="1" applyBorder="1"/>
    <xf numFmtId="41" fontId="13" fillId="0" borderId="14" xfId="0" applyNumberFormat="1" applyFont="1" applyBorder="1"/>
    <xf numFmtId="178" fontId="8" fillId="0" borderId="15" xfId="1" applyNumberFormat="1" applyFont="1" applyBorder="1"/>
    <xf numFmtId="178" fontId="13" fillId="0" borderId="15" xfId="1" applyNumberFormat="1" applyFont="1" applyBorder="1" applyAlignment="1">
      <alignment horizontal="right" vertical="center"/>
    </xf>
    <xf numFmtId="41" fontId="13" fillId="0" borderId="16" xfId="0" applyNumberFormat="1" applyFont="1" applyBorder="1"/>
    <xf numFmtId="41" fontId="13" fillId="0" borderId="17" xfId="0" applyNumberFormat="1" applyFont="1" applyBorder="1"/>
    <xf numFmtId="41" fontId="13" fillId="0" borderId="18" xfId="0" applyNumberFormat="1" applyFont="1" applyBorder="1"/>
    <xf numFmtId="178" fontId="8" fillId="0" borderId="19" xfId="1" applyNumberFormat="1" applyFont="1" applyBorder="1"/>
    <xf numFmtId="178" fontId="13" fillId="0" borderId="19" xfId="1" applyNumberFormat="1" applyFont="1" applyBorder="1" applyAlignment="1">
      <alignment horizontal="right" vertical="center"/>
    </xf>
    <xf numFmtId="178" fontId="2" fillId="0" borderId="10" xfId="1" applyNumberFormat="1" applyFont="1" applyBorder="1" applyAlignment="1">
      <alignment horizontal="center" vertical="center"/>
    </xf>
    <xf numFmtId="0" fontId="13" fillId="0" borderId="20" xfId="0" applyFont="1" applyBorder="1"/>
    <xf numFmtId="0" fontId="13" fillId="0" borderId="21" xfId="0" applyFont="1" applyBorder="1"/>
    <xf numFmtId="0" fontId="13" fillId="0" borderId="22" xfId="0" applyFont="1" applyBorder="1"/>
    <xf numFmtId="178" fontId="13" fillId="0" borderId="23" xfId="1" applyNumberFormat="1" applyFont="1" applyBorder="1"/>
    <xf numFmtId="0" fontId="13" fillId="0" borderId="0" xfId="0" applyFont="1"/>
    <xf numFmtId="0" fontId="13" fillId="0" borderId="24" xfId="0" applyFont="1" applyBorder="1"/>
    <xf numFmtId="178" fontId="0" fillId="0" borderId="0" xfId="0" applyNumberFormat="1"/>
    <xf numFmtId="180" fontId="15" fillId="0" borderId="0" xfId="0" applyNumberFormat="1" applyFont="1" applyAlignment="1">
      <alignment horizontal="center" vertical="center"/>
    </xf>
    <xf numFmtId="180" fontId="15" fillId="0" borderId="0" xfId="0" applyNumberFormat="1" applyFont="1" applyAlignment="1">
      <alignment vertical="center"/>
    </xf>
    <xf numFmtId="178" fontId="8" fillId="0" borderId="0" xfId="1" applyNumberFormat="1" applyFont="1"/>
    <xf numFmtId="178" fontId="5" fillId="0" borderId="0" xfId="1" applyNumberFormat="1" applyFont="1"/>
    <xf numFmtId="180" fontId="15" fillId="0" borderId="0" xfId="0" applyNumberFormat="1" applyFont="1" applyAlignment="1">
      <alignment horizontal="right" vertical="center"/>
    </xf>
    <xf numFmtId="0" fontId="15" fillId="0" borderId="0" xfId="0" applyFont="1"/>
    <xf numFmtId="180" fontId="16" fillId="0" borderId="0" xfId="0" applyNumberFormat="1" applyFont="1" applyAlignment="1">
      <alignment horizontal="center" vertical="center"/>
    </xf>
    <xf numFmtId="180" fontId="16" fillId="0" borderId="0" xfId="0" applyNumberFormat="1" applyFont="1" applyAlignment="1">
      <alignment vertical="center"/>
    </xf>
    <xf numFmtId="180" fontId="10" fillId="0" borderId="0" xfId="0" applyNumberFormat="1" applyFont="1" applyAlignment="1">
      <alignment horizontal="center" vertical="center"/>
    </xf>
    <xf numFmtId="180" fontId="10" fillId="0" borderId="0" xfId="0" applyNumberFormat="1" applyFont="1" applyAlignment="1">
      <alignment vertical="center"/>
    </xf>
    <xf numFmtId="17" fontId="2" fillId="0" borderId="0" xfId="0" quotePrefix="1" applyNumberFormat="1" applyFont="1" applyAlignment="1">
      <alignment horizontal="left"/>
    </xf>
    <xf numFmtId="178" fontId="8" fillId="0" borderId="10" xfId="1" applyNumberFormat="1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0" fillId="0" borderId="0" xfId="0" quotePrefix="1" applyFont="1"/>
    <xf numFmtId="0" fontId="0" fillId="0" borderId="25" xfId="0" applyBorder="1"/>
    <xf numFmtId="0" fontId="0" fillId="0" borderId="26" xfId="0" applyBorder="1"/>
    <xf numFmtId="0" fontId="0" fillId="0" borderId="10" xfId="0" applyBorder="1"/>
    <xf numFmtId="0" fontId="0" fillId="0" borderId="9" xfId="0" applyBorder="1"/>
    <xf numFmtId="178" fontId="8" fillId="0" borderId="9" xfId="1" applyNumberFormat="1" applyFont="1" applyBorder="1"/>
    <xf numFmtId="43" fontId="8" fillId="0" borderId="10" xfId="1" applyFont="1" applyBorder="1"/>
    <xf numFmtId="179" fontId="0" fillId="0" borderId="10" xfId="0" applyNumberFormat="1" applyBorder="1"/>
    <xf numFmtId="0" fontId="0" fillId="0" borderId="27" xfId="0" applyBorder="1"/>
    <xf numFmtId="0" fontId="0" fillId="0" borderId="28" xfId="0" applyBorder="1"/>
    <xf numFmtId="178" fontId="8" fillId="0" borderId="27" xfId="1" applyNumberFormat="1" applyFont="1" applyBorder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/>
    <xf numFmtId="0" fontId="0" fillId="0" borderId="29" xfId="0" applyBorder="1"/>
    <xf numFmtId="0" fontId="21" fillId="0" borderId="30" xfId="0" applyFont="1" applyBorder="1"/>
    <xf numFmtId="0" fontId="22" fillId="0" borderId="0" xfId="0" applyFont="1" applyBorder="1"/>
    <xf numFmtId="0" fontId="22" fillId="0" borderId="31" xfId="0" applyFont="1" applyBorder="1"/>
    <xf numFmtId="0" fontId="21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0" xfId="0" applyFont="1"/>
    <xf numFmtId="0" fontId="15" fillId="0" borderId="0" xfId="0" applyFont="1" applyAlignment="1"/>
    <xf numFmtId="0" fontId="15" fillId="0" borderId="0" xfId="0" quotePrefix="1" applyFont="1" applyAlignment="1"/>
    <xf numFmtId="0" fontId="15" fillId="0" borderId="0" xfId="0" quotePrefix="1" applyFont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/>
    <xf numFmtId="0" fontId="0" fillId="0" borderId="0" xfId="0" applyBorder="1"/>
    <xf numFmtId="43" fontId="8" fillId="0" borderId="0" xfId="1" applyFont="1" applyBorder="1"/>
    <xf numFmtId="0" fontId="24" fillId="0" borderId="0" xfId="0" applyFont="1"/>
    <xf numFmtId="0" fontId="0" fillId="0" borderId="0" xfId="0" applyAlignment="1">
      <alignment horizontal="right"/>
    </xf>
    <xf numFmtId="0" fontId="22" fillId="2" borderId="38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22" fillId="2" borderId="39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43" xfId="0" applyFont="1" applyBorder="1"/>
    <xf numFmtId="0" fontId="2" fillId="2" borderId="3" xfId="0" applyFont="1" applyFill="1" applyBorder="1"/>
    <xf numFmtId="0" fontId="26" fillId="2" borderId="1" xfId="0" applyFont="1" applyFill="1" applyBorder="1" applyAlignment="1">
      <alignment horizontal="center"/>
    </xf>
    <xf numFmtId="178" fontId="22" fillId="2" borderId="1" xfId="0" applyNumberFormat="1" applyFont="1" applyFill="1" applyBorder="1"/>
    <xf numFmtId="183" fontId="22" fillId="2" borderId="3" xfId="2" applyNumberFormat="1" applyFont="1" applyFill="1" applyBorder="1"/>
    <xf numFmtId="178" fontId="22" fillId="2" borderId="42" xfId="0" applyNumberFormat="1" applyFont="1" applyFill="1" applyBorder="1"/>
    <xf numFmtId="178" fontId="22" fillId="2" borderId="0" xfId="0" applyNumberFormat="1" applyFont="1" applyFill="1" applyBorder="1"/>
    <xf numFmtId="0" fontId="5" fillId="0" borderId="44" xfId="0" applyFont="1" applyBorder="1"/>
    <xf numFmtId="0" fontId="2" fillId="2" borderId="29" xfId="0" applyFont="1" applyFill="1" applyBorder="1"/>
    <xf numFmtId="37" fontId="22" fillId="2" borderId="30" xfId="0" applyNumberFormat="1" applyFont="1" applyFill="1" applyBorder="1"/>
    <xf numFmtId="178" fontId="22" fillId="2" borderId="30" xfId="0" applyNumberFormat="1" applyFont="1" applyFill="1" applyBorder="1"/>
    <xf numFmtId="183" fontId="22" fillId="2" borderId="30" xfId="2" applyNumberFormat="1" applyFont="1" applyFill="1" applyBorder="1"/>
    <xf numFmtId="178" fontId="22" fillId="2" borderId="40" xfId="0" applyNumberFormat="1" applyFont="1" applyFill="1" applyBorder="1"/>
    <xf numFmtId="0" fontId="5" fillId="2" borderId="19" xfId="0" applyFont="1" applyFill="1" applyBorder="1"/>
    <xf numFmtId="0" fontId="26" fillId="2" borderId="16" xfId="0" applyFont="1" applyFill="1" applyBorder="1" applyAlignment="1">
      <alignment horizontal="center"/>
    </xf>
    <xf numFmtId="37" fontId="26" fillId="2" borderId="16" xfId="1" applyNumberFormat="1" applyFont="1" applyFill="1" applyBorder="1"/>
    <xf numFmtId="41" fontId="26" fillId="2" borderId="16" xfId="2" applyFont="1" applyFill="1" applyBorder="1"/>
    <xf numFmtId="183" fontId="26" fillId="2" borderId="16" xfId="2" applyNumberFormat="1" applyFont="1" applyFill="1" applyBorder="1"/>
    <xf numFmtId="178" fontId="26" fillId="2" borderId="0" xfId="0" applyNumberFormat="1" applyFont="1" applyFill="1" applyBorder="1"/>
    <xf numFmtId="0" fontId="5" fillId="2" borderId="10" xfId="0" applyFont="1" applyFill="1" applyBorder="1"/>
    <xf numFmtId="37" fontId="26" fillId="2" borderId="11" xfId="1" applyNumberFormat="1" applyFont="1" applyFill="1" applyBorder="1"/>
    <xf numFmtId="183" fontId="26" fillId="2" borderId="11" xfId="2" applyNumberFormat="1" applyFont="1" applyFill="1" applyBorder="1"/>
    <xf numFmtId="37" fontId="26" fillId="2" borderId="11" xfId="1" quotePrefix="1" applyNumberFormat="1" applyFont="1" applyFill="1" applyBorder="1"/>
    <xf numFmtId="37" fontId="26" fillId="2" borderId="45" xfId="1" applyNumberFormat="1" applyFont="1" applyFill="1" applyBorder="1"/>
    <xf numFmtId="37" fontId="26" fillId="2" borderId="12" xfId="1" applyNumberFormat="1" applyFont="1" applyFill="1" applyBorder="1"/>
    <xf numFmtId="41" fontId="26" fillId="2" borderId="30" xfId="2" applyFont="1" applyFill="1" applyBorder="1"/>
    <xf numFmtId="41" fontId="26" fillId="2" borderId="12" xfId="2" applyFont="1" applyFill="1" applyBorder="1"/>
    <xf numFmtId="183" fontId="26" fillId="2" borderId="45" xfId="2" applyNumberFormat="1" applyFont="1" applyFill="1" applyBorder="1"/>
    <xf numFmtId="0" fontId="2" fillId="2" borderId="46" xfId="0" applyFont="1" applyFill="1" applyBorder="1"/>
    <xf numFmtId="0" fontId="26" fillId="2" borderId="3" xfId="0" applyFont="1" applyFill="1" applyBorder="1" applyAlignment="1">
      <alignment horizontal="center"/>
    </xf>
    <xf numFmtId="37" fontId="22" fillId="2" borderId="32" xfId="1" applyNumberFormat="1" applyFont="1" applyFill="1" applyBorder="1"/>
    <xf numFmtId="178" fontId="22" fillId="2" borderId="3" xfId="1" applyNumberFormat="1" applyFont="1" applyFill="1" applyBorder="1"/>
    <xf numFmtId="178" fontId="22" fillId="2" borderId="32" xfId="1" applyNumberFormat="1" applyFont="1" applyFill="1" applyBorder="1"/>
    <xf numFmtId="178" fontId="22" fillId="2" borderId="42" xfId="1" applyNumberFormat="1" applyFont="1" applyFill="1" applyBorder="1"/>
    <xf numFmtId="178" fontId="22" fillId="2" borderId="0" xfId="1" applyNumberFormat="1" applyFont="1" applyFill="1" applyBorder="1"/>
    <xf numFmtId="37" fontId="22" fillId="2" borderId="30" xfId="1" applyNumberFormat="1" applyFont="1" applyFill="1" applyBorder="1"/>
    <xf numFmtId="178" fontId="22" fillId="2" borderId="30" xfId="1" applyNumberFormat="1" applyFont="1" applyFill="1" applyBorder="1"/>
    <xf numFmtId="178" fontId="22" fillId="2" borderId="40" xfId="1" applyNumberFormat="1" applyFont="1" applyFill="1" applyBorder="1"/>
    <xf numFmtId="183" fontId="22" fillId="2" borderId="10" xfId="2" applyNumberFormat="1" applyFont="1" applyFill="1" applyBorder="1"/>
    <xf numFmtId="37" fontId="22" fillId="2" borderId="1" xfId="1" applyNumberFormat="1" applyFont="1" applyFill="1" applyBorder="1"/>
    <xf numFmtId="178" fontId="22" fillId="2" borderId="1" xfId="1" applyNumberFormat="1" applyFont="1" applyFill="1" applyBorder="1"/>
    <xf numFmtId="0" fontId="5" fillId="0" borderId="47" xfId="0" applyFont="1" applyBorder="1"/>
    <xf numFmtId="183" fontId="26" fillId="2" borderId="12" xfId="2" applyNumberFormat="1" applyFont="1" applyFill="1" applyBorder="1"/>
    <xf numFmtId="0" fontId="5" fillId="0" borderId="48" xfId="0" applyFont="1" applyBorder="1"/>
    <xf numFmtId="0" fontId="5" fillId="0" borderId="49" xfId="0" applyFont="1" applyBorder="1"/>
    <xf numFmtId="37" fontId="26" fillId="2" borderId="50" xfId="1" applyNumberFormat="1" applyFont="1" applyFill="1" applyBorder="1"/>
    <xf numFmtId="41" fontId="26" fillId="2" borderId="20" xfId="2" applyFont="1" applyFill="1" applyBorder="1"/>
    <xf numFmtId="183" fontId="26" fillId="2" borderId="50" xfId="2" applyNumberFormat="1" applyFont="1" applyFill="1" applyBorder="1"/>
    <xf numFmtId="41" fontId="26" fillId="2" borderId="50" xfId="2" applyFont="1" applyFill="1" applyBorder="1"/>
    <xf numFmtId="178" fontId="26" fillId="2" borderId="51" xfId="0" applyNumberFormat="1" applyFont="1" applyFill="1" applyBorder="1"/>
    <xf numFmtId="3" fontId="22" fillId="2" borderId="30" xfId="1" applyNumberFormat="1" applyFont="1" applyFill="1" applyBorder="1"/>
    <xf numFmtId="3" fontId="26" fillId="2" borderId="16" xfId="1" applyNumberFormat="1" applyFont="1" applyFill="1" applyBorder="1"/>
    <xf numFmtId="3" fontId="22" fillId="2" borderId="1" xfId="1" applyNumberFormat="1" applyFont="1" applyFill="1" applyBorder="1"/>
    <xf numFmtId="3" fontId="26" fillId="2" borderId="16" xfId="2" applyNumberFormat="1" applyFont="1" applyFill="1" applyBorder="1"/>
    <xf numFmtId="3" fontId="26" fillId="2" borderId="12" xfId="1" applyNumberFormat="1" applyFont="1" applyFill="1" applyBorder="1"/>
    <xf numFmtId="39" fontId="22" fillId="2" borderId="0" xfId="1" applyNumberFormat="1" applyFont="1" applyFill="1" applyBorder="1"/>
    <xf numFmtId="183" fontId="22" fillId="2" borderId="52" xfId="2" applyNumberFormat="1" applyFont="1" applyFill="1" applyBorder="1"/>
    <xf numFmtId="178" fontId="26" fillId="2" borderId="16" xfId="1" applyNumberFormat="1" applyFont="1" applyFill="1" applyBorder="1"/>
    <xf numFmtId="183" fontId="26" fillId="2" borderId="10" xfId="2" applyNumberFormat="1" applyFont="1" applyFill="1" applyBorder="1"/>
    <xf numFmtId="178" fontId="26" fillId="2" borderId="0" xfId="1" applyNumberFormat="1" applyFont="1" applyFill="1" applyBorder="1"/>
    <xf numFmtId="178" fontId="26" fillId="2" borderId="53" xfId="1" applyNumberFormat="1" applyFont="1" applyFill="1" applyBorder="1"/>
    <xf numFmtId="183" fontId="26" fillId="2" borderId="53" xfId="2" applyNumberFormat="1" applyFont="1" applyFill="1" applyBorder="1"/>
    <xf numFmtId="41" fontId="26" fillId="2" borderId="53" xfId="2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78" fontId="5" fillId="0" borderId="24" xfId="0" applyNumberFormat="1" applyFont="1" applyBorder="1"/>
    <xf numFmtId="0" fontId="27" fillId="0" borderId="0" xfId="0" applyFont="1"/>
    <xf numFmtId="0" fontId="28" fillId="0" borderId="0" xfId="0" applyFont="1" applyBorder="1" applyAlignment="1">
      <alignment horizontal="center"/>
    </xf>
    <xf numFmtId="178" fontId="0" fillId="0" borderId="0" xfId="0" applyNumberFormat="1" applyBorder="1"/>
    <xf numFmtId="37" fontId="0" fillId="0" borderId="0" xfId="0" applyNumberFormat="1" applyBorder="1"/>
    <xf numFmtId="3" fontId="0" fillId="0" borderId="0" xfId="0" applyNumberFormat="1" applyBorder="1"/>
    <xf numFmtId="0" fontId="0" fillId="0" borderId="0" xfId="0" applyBorder="1" applyAlignment="1">
      <alignment horizontal="right"/>
    </xf>
    <xf numFmtId="178" fontId="0" fillId="0" borderId="0" xfId="1" applyNumberFormat="1" applyFont="1" applyBorder="1"/>
    <xf numFmtId="178" fontId="0" fillId="0" borderId="0" xfId="1" applyNumberFormat="1" applyFont="1" applyFill="1" applyBorder="1"/>
    <xf numFmtId="178" fontId="28" fillId="0" borderId="0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/>
    <xf numFmtId="178" fontId="29" fillId="0" borderId="29" xfId="1" applyNumberFormat="1" applyFont="1" applyBorder="1"/>
    <xf numFmtId="178" fontId="29" fillId="0" borderId="52" xfId="1" applyNumberFormat="1" applyFont="1" applyBorder="1"/>
    <xf numFmtId="0" fontId="0" fillId="0" borderId="46" xfId="0" applyBorder="1"/>
    <xf numFmtId="0" fontId="0" fillId="0" borderId="54" xfId="0" applyBorder="1" applyAlignment="1">
      <alignment horizontal="center"/>
    </xf>
    <xf numFmtId="0" fontId="5" fillId="2" borderId="29" xfId="0" applyFont="1" applyFill="1" applyBorder="1"/>
    <xf numFmtId="0" fontId="5" fillId="0" borderId="0" xfId="0" quotePrefix="1" applyFont="1" applyBorder="1"/>
    <xf numFmtId="0" fontId="5" fillId="0" borderId="55" xfId="0" applyFont="1" applyBorder="1"/>
    <xf numFmtId="0" fontId="5" fillId="0" borderId="3" xfId="0" applyFont="1" applyBorder="1"/>
    <xf numFmtId="0" fontId="5" fillId="0" borderId="10" xfId="0" applyFont="1" applyBorder="1"/>
    <xf numFmtId="0" fontId="5" fillId="0" borderId="15" xfId="0" applyFont="1" applyBorder="1"/>
    <xf numFmtId="0" fontId="5" fillId="0" borderId="29" xfId="0" applyFont="1" applyBorder="1"/>
    <xf numFmtId="0" fontId="5" fillId="0" borderId="46" xfId="0" applyFont="1" applyBorder="1"/>
    <xf numFmtId="0" fontId="5" fillId="0" borderId="30" xfId="0" applyFont="1" applyBorder="1"/>
    <xf numFmtId="0" fontId="5" fillId="0" borderId="56" xfId="0" applyFont="1" applyBorder="1"/>
    <xf numFmtId="0" fontId="5" fillId="0" borderId="0" xfId="0" quotePrefix="1" applyFont="1"/>
    <xf numFmtId="17" fontId="5" fillId="0" borderId="0" xfId="0" applyNumberFormat="1" applyFont="1"/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178" fontId="5" fillId="0" borderId="10" xfId="0" applyNumberFormat="1" applyFont="1" applyBorder="1"/>
    <xf numFmtId="0" fontId="5" fillId="0" borderId="55" xfId="0" applyFont="1" applyBorder="1" applyAlignment="1">
      <alignment horizontal="center"/>
    </xf>
    <xf numFmtId="0" fontId="5" fillId="0" borderId="55" xfId="0" quotePrefix="1" applyFont="1" applyBorder="1" applyAlignment="1">
      <alignment horizontal="center"/>
    </xf>
    <xf numFmtId="178" fontId="5" fillId="0" borderId="55" xfId="1" applyNumberFormat="1" applyFont="1" applyBorder="1"/>
    <xf numFmtId="178" fontId="5" fillId="0" borderId="55" xfId="0" applyNumberFormat="1" applyFont="1" applyBorder="1"/>
    <xf numFmtId="0" fontId="5" fillId="0" borderId="3" xfId="0" quotePrefix="1" applyFont="1" applyBorder="1" applyAlignment="1">
      <alignment horizontal="center"/>
    </xf>
    <xf numFmtId="178" fontId="5" fillId="0" borderId="3" xfId="0" applyNumberFormat="1" applyFont="1" applyBorder="1"/>
    <xf numFmtId="0" fontId="5" fillId="0" borderId="33" xfId="0" applyFont="1" applyBorder="1" applyAlignment="1">
      <alignment horizontal="center"/>
    </xf>
    <xf numFmtId="0" fontId="5" fillId="0" borderId="33" xfId="0" quotePrefix="1" applyFont="1" applyBorder="1" applyAlignment="1">
      <alignment horizontal="center"/>
    </xf>
    <xf numFmtId="0" fontId="5" fillId="0" borderId="33" xfId="0" applyFont="1" applyBorder="1"/>
    <xf numFmtId="178" fontId="5" fillId="0" borderId="33" xfId="0" applyNumberFormat="1" applyFont="1" applyBorder="1"/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178" fontId="5" fillId="0" borderId="2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178" fontId="5" fillId="0" borderId="15" xfId="0" applyNumberFormat="1" applyFont="1" applyBorder="1"/>
    <xf numFmtId="178" fontId="5" fillId="0" borderId="29" xfId="1" applyNumberFormat="1" applyFont="1" applyBorder="1"/>
    <xf numFmtId="178" fontId="5" fillId="0" borderId="46" xfId="1" applyNumberFormat="1" applyFont="1" applyBorder="1"/>
    <xf numFmtId="178" fontId="5" fillId="0" borderId="0" xfId="1" applyNumberFormat="1" applyFont="1" applyBorder="1"/>
    <xf numFmtId="0" fontId="5" fillId="0" borderId="31" xfId="0" applyFont="1" applyBorder="1"/>
    <xf numFmtId="0" fontId="5" fillId="0" borderId="57" xfId="0" applyFont="1" applyBorder="1"/>
    <xf numFmtId="0" fontId="5" fillId="0" borderId="58" xfId="0" applyFont="1" applyBorder="1"/>
    <xf numFmtId="178" fontId="5" fillId="0" borderId="0" xfId="0" applyNumberFormat="1" applyFont="1" applyBorder="1"/>
    <xf numFmtId="0" fontId="31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3" fontId="26" fillId="2" borderId="50" xfId="1" applyNumberFormat="1" applyFont="1" applyFill="1" applyBorder="1"/>
    <xf numFmtId="3" fontId="26" fillId="2" borderId="53" xfId="1" applyNumberFormat="1" applyFont="1" applyFill="1" applyBorder="1"/>
    <xf numFmtId="0" fontId="2" fillId="0" borderId="0" xfId="0" applyFont="1" applyBorder="1" applyAlignment="1">
      <alignment horizontal="center"/>
    </xf>
    <xf numFmtId="178" fontId="23" fillId="0" borderId="0" xfId="0" applyNumberFormat="1" applyFont="1" applyBorder="1"/>
    <xf numFmtId="178" fontId="0" fillId="0" borderId="0" xfId="0" quotePrefix="1" applyNumberFormat="1" applyBorder="1"/>
    <xf numFmtId="178" fontId="2" fillId="0" borderId="0" xfId="0" quotePrefix="1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8" fontId="0" fillId="0" borderId="0" xfId="1" applyNumberFormat="1" applyFont="1"/>
    <xf numFmtId="0" fontId="5" fillId="2" borderId="10" xfId="0" quotePrefix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3" fontId="26" fillId="2" borderId="11" xfId="1" applyNumberFormat="1" applyFont="1" applyFill="1" applyBorder="1"/>
    <xf numFmtId="178" fontId="26" fillId="2" borderId="11" xfId="1" applyNumberFormat="1" applyFont="1" applyFill="1" applyBorder="1"/>
    <xf numFmtId="41" fontId="26" fillId="2" borderId="11" xfId="2" applyFont="1" applyFill="1" applyBorder="1"/>
    <xf numFmtId="0" fontId="21" fillId="0" borderId="0" xfId="0" applyFont="1" applyBorder="1"/>
    <xf numFmtId="0" fontId="32" fillId="0" borderId="0" xfId="0" applyFont="1"/>
    <xf numFmtId="0" fontId="5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48" xfId="0" applyFont="1" applyBorder="1"/>
    <xf numFmtId="0" fontId="26" fillId="0" borderId="57" xfId="0" applyFont="1" applyBorder="1"/>
    <xf numFmtId="0" fontId="26" fillId="0" borderId="58" xfId="0" applyFont="1" applyBorder="1"/>
    <xf numFmtId="0" fontId="26" fillId="0" borderId="52" xfId="0" applyFont="1" applyBorder="1"/>
    <xf numFmtId="0" fontId="26" fillId="0" borderId="62" xfId="0" applyFont="1" applyBorder="1"/>
    <xf numFmtId="0" fontId="26" fillId="0" borderId="63" xfId="0" applyFont="1" applyBorder="1"/>
    <xf numFmtId="0" fontId="26" fillId="0" borderId="0" xfId="0" applyFont="1" applyBorder="1"/>
    <xf numFmtId="0" fontId="26" fillId="0" borderId="31" xfId="0" applyFont="1" applyBorder="1"/>
    <xf numFmtId="0" fontId="26" fillId="0" borderId="29" xfId="0" applyFont="1" applyBorder="1"/>
    <xf numFmtId="0" fontId="26" fillId="0" borderId="40" xfId="0" applyFont="1" applyBorder="1"/>
    <xf numFmtId="0" fontId="26" fillId="0" borderId="63" xfId="0" quotePrefix="1" applyFont="1" applyBorder="1"/>
    <xf numFmtId="0" fontId="26" fillId="0" borderId="0" xfId="0" quotePrefix="1" applyFont="1" applyBorder="1"/>
    <xf numFmtId="0" fontId="26" fillId="0" borderId="63" xfId="0" applyFont="1" applyBorder="1" applyAlignment="1">
      <alignment horizontal="center"/>
    </xf>
    <xf numFmtId="0" fontId="26" fillId="0" borderId="30" xfId="0" applyFont="1" applyBorder="1"/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left"/>
    </xf>
    <xf numFmtId="0" fontId="26" fillId="0" borderId="64" xfId="0" applyFont="1" applyBorder="1"/>
    <xf numFmtId="0" fontId="26" fillId="0" borderId="21" xfId="0" applyFont="1" applyBorder="1"/>
    <xf numFmtId="0" fontId="26" fillId="0" borderId="22" xfId="0" applyFont="1" applyBorder="1"/>
    <xf numFmtId="0" fontId="26" fillId="0" borderId="23" xfId="0" applyFont="1" applyBorder="1"/>
    <xf numFmtId="0" fontId="26" fillId="0" borderId="65" xfId="0" applyFont="1" applyBorder="1"/>
    <xf numFmtId="0" fontId="5" fillId="0" borderId="9" xfId="0" applyFont="1" applyBorder="1"/>
    <xf numFmtId="178" fontId="18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8" fontId="2" fillId="0" borderId="55" xfId="1" applyNumberFormat="1" applyFont="1" applyBorder="1"/>
    <xf numFmtId="178" fontId="2" fillId="0" borderId="66" xfId="1" applyNumberFormat="1" applyFont="1" applyBorder="1" applyAlignment="1">
      <alignment horizontal="center" vertical="center"/>
    </xf>
    <xf numFmtId="178" fontId="2" fillId="0" borderId="0" xfId="1" applyNumberFormat="1" applyFont="1" applyBorder="1" applyAlignment="1">
      <alignment horizontal="center" vertical="center"/>
    </xf>
    <xf numFmtId="0" fontId="2" fillId="2" borderId="53" xfId="0" applyFont="1" applyFill="1" applyBorder="1"/>
    <xf numFmtId="0" fontId="22" fillId="2" borderId="53" xfId="0" applyFont="1" applyFill="1" applyBorder="1" applyAlignment="1">
      <alignment horizontal="center"/>
    </xf>
    <xf numFmtId="0" fontId="2" fillId="2" borderId="15" xfId="0" applyFont="1" applyFill="1" applyBorder="1"/>
    <xf numFmtId="0" fontId="22" fillId="2" borderId="15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5" fillId="0" borderId="59" xfId="0" applyFont="1" applyBorder="1"/>
    <xf numFmtId="0" fontId="2" fillId="2" borderId="60" xfId="0" applyFont="1" applyFill="1" applyBorder="1"/>
    <xf numFmtId="0" fontId="26" fillId="2" borderId="60" xfId="0" applyFont="1" applyFill="1" applyBorder="1" applyAlignment="1">
      <alignment horizontal="center"/>
    </xf>
    <xf numFmtId="37" fontId="22" fillId="2" borderId="67" xfId="1" applyNumberFormat="1" applyFont="1" applyFill="1" applyBorder="1"/>
    <xf numFmtId="178" fontId="22" fillId="2" borderId="67" xfId="1" applyNumberFormat="1" applyFont="1" applyFill="1" applyBorder="1"/>
    <xf numFmtId="183" fontId="22" fillId="2" borderId="60" xfId="2" applyNumberFormat="1" applyFont="1" applyFill="1" applyBorder="1"/>
    <xf numFmtId="178" fontId="22" fillId="2" borderId="61" xfId="1" applyNumberFormat="1" applyFont="1" applyFill="1" applyBorder="1"/>
    <xf numFmtId="0" fontId="18" fillId="0" borderId="30" xfId="0" applyFont="1" applyBorder="1" applyAlignment="1">
      <alignment horizontal="center"/>
    </xf>
    <xf numFmtId="0" fontId="34" fillId="0" borderId="7" xfId="0" applyFont="1" applyBorder="1" applyAlignment="1">
      <alignment horizontal="left"/>
    </xf>
    <xf numFmtId="0" fontId="34" fillId="0" borderId="55" xfId="0" applyFont="1" applyBorder="1" applyAlignment="1">
      <alignment horizontal="center"/>
    </xf>
    <xf numFmtId="0" fontId="5" fillId="0" borderId="24" xfId="0" applyFont="1" applyBorder="1"/>
    <xf numFmtId="0" fontId="2" fillId="2" borderId="24" xfId="0" applyFont="1" applyFill="1" applyBorder="1"/>
    <xf numFmtId="37" fontId="26" fillId="2" borderId="24" xfId="1" applyNumberFormat="1" applyFont="1" applyFill="1" applyBorder="1"/>
    <xf numFmtId="41" fontId="26" fillId="2" borderId="24" xfId="2" applyFont="1" applyFill="1" applyBorder="1"/>
    <xf numFmtId="183" fontId="26" fillId="2" borderId="24" xfId="2" applyNumberFormat="1" applyFont="1" applyFill="1" applyBorder="1"/>
    <xf numFmtId="178" fontId="26" fillId="2" borderId="24" xfId="0" applyNumberFormat="1" applyFont="1" applyFill="1" applyBorder="1"/>
    <xf numFmtId="37" fontId="26" fillId="2" borderId="10" xfId="1" applyNumberFormat="1" applyFont="1" applyFill="1" applyBorder="1"/>
    <xf numFmtId="178" fontId="26" fillId="2" borderId="68" xfId="0" applyNumberFormat="1" applyFont="1" applyFill="1" applyBorder="1"/>
    <xf numFmtId="178" fontId="8" fillId="0" borderId="69" xfId="1" applyNumberFormat="1" applyFont="1" applyBorder="1"/>
    <xf numFmtId="43" fontId="8" fillId="0" borderId="69" xfId="1" applyFont="1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178" fontId="8" fillId="0" borderId="77" xfId="1" applyNumberFormat="1" applyFont="1" applyBorder="1"/>
    <xf numFmtId="0" fontId="35" fillId="0" borderId="0" xfId="0" applyFont="1"/>
    <xf numFmtId="0" fontId="36" fillId="0" borderId="56" xfId="0" applyFont="1" applyBorder="1" applyAlignment="1">
      <alignment horizontal="left"/>
    </xf>
    <xf numFmtId="0" fontId="36" fillId="0" borderId="57" xfId="0" applyFont="1" applyBorder="1"/>
    <xf numFmtId="0" fontId="36" fillId="0" borderId="58" xfId="0" applyFont="1" applyBorder="1"/>
    <xf numFmtId="0" fontId="36" fillId="0" borderId="30" xfId="0" applyFont="1" applyBorder="1"/>
    <xf numFmtId="0" fontId="36" fillId="0" borderId="0" xfId="0" applyFont="1" applyBorder="1"/>
    <xf numFmtId="0" fontId="36" fillId="0" borderId="32" xfId="0" applyFont="1" applyBorder="1"/>
    <xf numFmtId="0" fontId="36" fillId="0" borderId="33" xfId="0" applyFont="1" applyBorder="1"/>
    <xf numFmtId="0" fontId="36" fillId="0" borderId="34" xfId="0" applyFont="1" applyBorder="1"/>
    <xf numFmtId="0" fontId="35" fillId="0" borderId="0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57" xfId="0" applyFont="1" applyBorder="1"/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38" fillId="0" borderId="0" xfId="0" applyFont="1" applyAlignment="1"/>
    <xf numFmtId="180" fontId="5" fillId="0" borderId="0" xfId="0" applyNumberFormat="1" applyFont="1" applyAlignment="1">
      <alignment horizontal="center" vertical="center"/>
    </xf>
    <xf numFmtId="0" fontId="0" fillId="0" borderId="29" xfId="0" applyFill="1" applyBorder="1"/>
    <xf numFmtId="0" fontId="0" fillId="0" borderId="7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0" xfId="0" applyFill="1" applyBorder="1"/>
    <xf numFmtId="0" fontId="0" fillId="0" borderId="80" xfId="0" applyBorder="1"/>
    <xf numFmtId="0" fontId="0" fillId="0" borderId="81" xfId="0" applyBorder="1"/>
    <xf numFmtId="178" fontId="8" fillId="0" borderId="81" xfId="1" applyNumberFormat="1" applyFont="1" applyBorder="1"/>
    <xf numFmtId="0" fontId="0" fillId="0" borderId="82" xfId="0" applyBorder="1"/>
    <xf numFmtId="178" fontId="2" fillId="0" borderId="0" xfId="0" applyNumberFormat="1" applyFont="1"/>
    <xf numFmtId="178" fontId="2" fillId="0" borderId="0" xfId="1" applyNumberFormat="1" applyFont="1"/>
    <xf numFmtId="41" fontId="5" fillId="2" borderId="11" xfId="2" applyFont="1" applyFill="1" applyBorder="1"/>
    <xf numFmtId="0" fontId="0" fillId="0" borderId="10" xfId="0" applyFill="1" applyBorder="1"/>
    <xf numFmtId="0" fontId="35" fillId="0" borderId="10" xfId="0" applyFont="1" applyBorder="1"/>
    <xf numFmtId="17" fontId="0" fillId="0" borderId="0" xfId="0" quotePrefix="1" applyNumberFormat="1"/>
    <xf numFmtId="0" fontId="39" fillId="0" borderId="0" xfId="0" applyFont="1" applyAlignment="1">
      <alignment horizontal="center"/>
    </xf>
    <xf numFmtId="0" fontId="40" fillId="0" borderId="0" xfId="0" applyFont="1"/>
    <xf numFmtId="0" fontId="41" fillId="0" borderId="0" xfId="0" applyFont="1"/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14" fontId="42" fillId="0" borderId="0" xfId="0" quotePrefix="1" applyNumberFormat="1" applyFont="1" applyAlignment="1">
      <alignment horizontal="left"/>
    </xf>
    <xf numFmtId="0" fontId="42" fillId="0" borderId="46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41" fontId="42" fillId="0" borderId="11" xfId="0" applyNumberFormat="1" applyFont="1" applyBorder="1"/>
    <xf numFmtId="41" fontId="41" fillId="0" borderId="8" xfId="0" applyNumberFormat="1" applyFont="1" applyBorder="1"/>
    <xf numFmtId="41" fontId="41" fillId="0" borderId="9" xfId="0" applyNumberFormat="1" applyFont="1" applyBorder="1"/>
    <xf numFmtId="178" fontId="42" fillId="0" borderId="10" xfId="1" applyNumberFormat="1" applyFont="1" applyBorder="1"/>
    <xf numFmtId="41" fontId="41" fillId="0" borderId="11" xfId="0" applyNumberFormat="1" applyFont="1" applyBorder="1"/>
    <xf numFmtId="178" fontId="41" fillId="0" borderId="10" xfId="1" applyNumberFormat="1" applyFont="1" applyBorder="1"/>
    <xf numFmtId="3" fontId="41" fillId="2" borderId="11" xfId="1" applyNumberFormat="1" applyFont="1" applyFill="1" applyBorder="1"/>
    <xf numFmtId="3" fontId="41" fillId="2" borderId="16" xfId="1" applyNumberFormat="1" applyFont="1" applyFill="1" applyBorder="1"/>
    <xf numFmtId="178" fontId="42" fillId="0" borderId="10" xfId="1" applyNumberFormat="1" applyFont="1" applyBorder="1" applyAlignment="1">
      <alignment horizontal="right" vertical="center"/>
    </xf>
    <xf numFmtId="41" fontId="42" fillId="0" borderId="8" xfId="0" applyNumberFormat="1" applyFont="1" applyBorder="1"/>
    <xf numFmtId="41" fontId="42" fillId="0" borderId="9" xfId="0" applyNumberFormat="1" applyFont="1" applyBorder="1"/>
    <xf numFmtId="41" fontId="42" fillId="0" borderId="45" xfId="0" applyNumberFormat="1" applyFont="1" applyBorder="1"/>
    <xf numFmtId="41" fontId="42" fillId="0" borderId="83" xfId="0" applyNumberFormat="1" applyFont="1" applyBorder="1"/>
    <xf numFmtId="41" fontId="42" fillId="0" borderId="84" xfId="0" applyNumberFormat="1" applyFont="1" applyBorder="1"/>
    <xf numFmtId="178" fontId="41" fillId="0" borderId="55" xfId="1" applyNumberFormat="1" applyFont="1" applyBorder="1"/>
    <xf numFmtId="178" fontId="42" fillId="0" borderId="55" xfId="1" applyNumberFormat="1" applyFont="1" applyBorder="1"/>
    <xf numFmtId="178" fontId="42" fillId="0" borderId="55" xfId="1" applyNumberFormat="1" applyFont="1" applyBorder="1" applyAlignment="1">
      <alignment horizontal="right" vertical="center"/>
    </xf>
    <xf numFmtId="41" fontId="41" fillId="0" borderId="85" xfId="0" applyNumberFormat="1" applyFont="1" applyBorder="1"/>
    <xf numFmtId="178" fontId="42" fillId="0" borderId="66" xfId="1" applyNumberFormat="1" applyFont="1" applyBorder="1" applyAlignment="1">
      <alignment horizontal="center" vertical="center"/>
    </xf>
    <xf numFmtId="41" fontId="41" fillId="0" borderId="0" xfId="0" applyNumberFormat="1" applyFont="1" applyBorder="1"/>
    <xf numFmtId="41" fontId="42" fillId="0" borderId="0" xfId="0" applyNumberFormat="1" applyFont="1" applyBorder="1" applyAlignment="1">
      <alignment horizontal="center" vertical="center"/>
    </xf>
    <xf numFmtId="178" fontId="42" fillId="0" borderId="0" xfId="1" applyNumberFormat="1" applyFont="1" applyBorder="1" applyAlignment="1">
      <alignment horizontal="center" vertical="center"/>
    </xf>
    <xf numFmtId="178" fontId="41" fillId="0" borderId="0" xfId="0" applyNumberFormat="1" applyFont="1"/>
    <xf numFmtId="180" fontId="41" fillId="0" borderId="0" xfId="0" applyNumberFormat="1" applyFont="1" applyAlignment="1">
      <alignment horizontal="center" vertical="center"/>
    </xf>
    <xf numFmtId="180" fontId="41" fillId="0" borderId="0" xfId="0" applyNumberFormat="1" applyFont="1" applyAlignment="1">
      <alignment vertical="center"/>
    </xf>
    <xf numFmtId="0" fontId="41" fillId="0" borderId="0" xfId="0" applyFont="1" applyAlignment="1">
      <alignment horizontal="center"/>
    </xf>
    <xf numFmtId="178" fontId="41" fillId="0" borderId="0" xfId="1" applyNumberFormat="1" applyFont="1"/>
    <xf numFmtId="180" fontId="41" fillId="0" borderId="0" xfId="0" applyNumberFormat="1" applyFont="1" applyAlignment="1">
      <alignment horizontal="right" vertical="center"/>
    </xf>
    <xf numFmtId="180" fontId="43" fillId="0" borderId="0" xfId="0" applyNumberFormat="1" applyFont="1" applyAlignment="1">
      <alignment horizontal="center" vertical="center"/>
    </xf>
    <xf numFmtId="180" fontId="43" fillId="0" borderId="0" xfId="0" applyNumberFormat="1" applyFont="1" applyAlignment="1">
      <alignment vertical="center"/>
    </xf>
    <xf numFmtId="180" fontId="42" fillId="0" borderId="0" xfId="0" applyNumberFormat="1" applyFont="1" applyAlignment="1">
      <alignment horizontal="center" vertical="center"/>
    </xf>
    <xf numFmtId="180" fontId="42" fillId="0" borderId="0" xfId="0" applyNumberFormat="1" applyFont="1" applyAlignment="1">
      <alignment vertical="center"/>
    </xf>
    <xf numFmtId="178" fontId="1" fillId="0" borderId="0" xfId="1" applyNumberFormat="1" applyFont="1"/>
    <xf numFmtId="0" fontId="42" fillId="0" borderId="3" xfId="0" applyFont="1" applyBorder="1" applyAlignment="1">
      <alignment horizontal="center" vertical="center" wrapText="1"/>
    </xf>
    <xf numFmtId="0" fontId="41" fillId="0" borderId="7" xfId="0" applyFont="1" applyBorder="1"/>
    <xf numFmtId="178" fontId="2" fillId="0" borderId="0" xfId="0" applyNumberFormat="1" applyFont="1" applyBorder="1"/>
    <xf numFmtId="0" fontId="5" fillId="2" borderId="19" xfId="0" quotePrefix="1" applyFont="1" applyFill="1" applyBorder="1" applyAlignment="1">
      <alignment horizontal="center"/>
    </xf>
    <xf numFmtId="178" fontId="8" fillId="0" borderId="29" xfId="1" applyNumberFormat="1" applyFont="1" applyBorder="1"/>
    <xf numFmtId="0" fontId="35" fillId="0" borderId="58" xfId="0" applyFont="1" applyBorder="1"/>
    <xf numFmtId="17" fontId="2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29" xfId="0" quotePrefix="1" applyNumberFormat="1" applyFont="1" applyBorder="1" applyAlignment="1">
      <alignment horizontal="center"/>
    </xf>
    <xf numFmtId="0" fontId="5" fillId="0" borderId="19" xfId="0" applyFont="1" applyBorder="1"/>
    <xf numFmtId="14" fontId="5" fillId="0" borderId="10" xfId="0" quotePrefix="1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14" fontId="5" fillId="0" borderId="30" xfId="0" quotePrefix="1" applyNumberFormat="1" applyFont="1" applyBorder="1" applyAlignment="1">
      <alignment horizontal="center"/>
    </xf>
    <xf numFmtId="0" fontId="5" fillId="0" borderId="30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79" fontId="5" fillId="0" borderId="0" xfId="0" applyNumberFormat="1" applyFont="1" applyAlignment="1">
      <alignment horizontal="right" vertic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41" fontId="2" fillId="0" borderId="11" xfId="0" applyNumberFormat="1" applyFont="1" applyBorder="1"/>
    <xf numFmtId="41" fontId="5" fillId="0" borderId="8" xfId="0" applyNumberFormat="1" applyFont="1" applyBorder="1"/>
    <xf numFmtId="41" fontId="5" fillId="0" borderId="9" xfId="0" applyNumberFormat="1" applyFont="1" applyBorder="1"/>
    <xf numFmtId="41" fontId="5" fillId="0" borderId="11" xfId="0" applyNumberFormat="1" applyFont="1" applyBorder="1"/>
    <xf numFmtId="178" fontId="2" fillId="0" borderId="10" xfId="1" applyNumberFormat="1" applyFont="1" applyBorder="1" applyAlignment="1">
      <alignment horizontal="right" vertical="center"/>
    </xf>
    <xf numFmtId="41" fontId="2" fillId="0" borderId="8" xfId="0" applyNumberFormat="1" applyFont="1" applyBorder="1"/>
    <xf numFmtId="41" fontId="2" fillId="0" borderId="9" xfId="0" applyNumberFormat="1" applyFont="1" applyBorder="1"/>
    <xf numFmtId="41" fontId="2" fillId="0" borderId="45" xfId="0" applyNumberFormat="1" applyFont="1" applyBorder="1"/>
    <xf numFmtId="41" fontId="2" fillId="0" borderId="83" xfId="0" applyNumberFormat="1" applyFont="1" applyBorder="1"/>
    <xf numFmtId="41" fontId="2" fillId="0" borderId="84" xfId="0" applyNumberFormat="1" applyFont="1" applyBorder="1"/>
    <xf numFmtId="178" fontId="2" fillId="0" borderId="55" xfId="1" applyNumberFormat="1" applyFont="1" applyBorder="1" applyAlignment="1">
      <alignment horizontal="right" vertical="center"/>
    </xf>
    <xf numFmtId="41" fontId="5" fillId="0" borderId="85" xfId="0" applyNumberFormat="1" applyFont="1" applyBorder="1"/>
    <xf numFmtId="41" fontId="5" fillId="0" borderId="0" xfId="0" applyNumberFormat="1" applyFont="1" applyBorder="1"/>
    <xf numFmtId="41" fontId="2" fillId="0" borderId="0" xfId="0" applyNumberFormat="1" applyFont="1" applyBorder="1" applyAlignment="1">
      <alignment horizontal="center" vertical="center"/>
    </xf>
    <xf numFmtId="178" fontId="5" fillId="0" borderId="0" xfId="0" applyNumberFormat="1" applyFont="1"/>
    <xf numFmtId="180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45" fillId="0" borderId="0" xfId="0" applyFont="1" applyBorder="1"/>
    <xf numFmtId="0" fontId="45" fillId="0" borderId="0" xfId="0" quotePrefix="1" applyFont="1" applyBorder="1" applyAlignment="1">
      <alignment horizontal="center"/>
    </xf>
    <xf numFmtId="0" fontId="45" fillId="0" borderId="0" xfId="0" quotePrefix="1" applyFont="1" applyBorder="1"/>
    <xf numFmtId="0" fontId="5" fillId="0" borderId="0" xfId="0" applyFont="1" applyBorder="1" applyAlignment="1">
      <alignment vertical="justify"/>
    </xf>
    <xf numFmtId="0" fontId="5" fillId="0" borderId="33" xfId="0" applyFont="1" applyBorder="1" applyAlignment="1">
      <alignment vertical="justify"/>
    </xf>
    <xf numFmtId="0" fontId="5" fillId="0" borderId="1" xfId="0" applyFont="1" applyBorder="1" applyAlignment="1">
      <alignment horizontal="center"/>
    </xf>
    <xf numFmtId="0" fontId="5" fillId="0" borderId="52" xfId="0" applyFont="1" applyBorder="1"/>
    <xf numFmtId="0" fontId="5" fillId="0" borderId="29" xfId="0" quotePrefix="1" applyFont="1" applyBorder="1" applyAlignment="1">
      <alignment horizontal="center"/>
    </xf>
    <xf numFmtId="0" fontId="5" fillId="0" borderId="32" xfId="0" applyFont="1" applyBorder="1"/>
    <xf numFmtId="0" fontId="5" fillId="0" borderId="34" xfId="0" applyFont="1" applyBorder="1"/>
    <xf numFmtId="17" fontId="26" fillId="0" borderId="31" xfId="0" applyNumberFormat="1" applyFont="1" applyBorder="1"/>
    <xf numFmtId="0" fontId="47" fillId="0" borderId="0" xfId="0" applyFont="1"/>
    <xf numFmtId="178" fontId="5" fillId="0" borderId="10" xfId="1" quotePrefix="1" applyNumberFormat="1" applyFont="1" applyBorder="1" applyAlignment="1">
      <alignment horizontal="center"/>
    </xf>
    <xf numFmtId="178" fontId="5" fillId="0" borderId="10" xfId="0" quotePrefix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35" fillId="0" borderId="52" xfId="0" applyFont="1" applyBorder="1"/>
    <xf numFmtId="0" fontId="35" fillId="0" borderId="46" xfId="0" applyFont="1" applyBorder="1"/>
    <xf numFmtId="0" fontId="35" fillId="0" borderId="33" xfId="0" applyFont="1" applyBorder="1"/>
    <xf numFmtId="0" fontId="35" fillId="0" borderId="57" xfId="0" applyFont="1" applyBorder="1" applyAlignment="1">
      <alignment horizontal="center"/>
    </xf>
    <xf numFmtId="3" fontId="35" fillId="0" borderId="3" xfId="0" applyNumberFormat="1" applyFont="1" applyBorder="1"/>
    <xf numFmtId="3" fontId="35" fillId="0" borderId="52" xfId="0" applyNumberFormat="1" applyFont="1" applyBorder="1"/>
    <xf numFmtId="0" fontId="35" fillId="0" borderId="54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35" fillId="0" borderId="0" xfId="0" applyFont="1" applyBorder="1"/>
    <xf numFmtId="178" fontId="5" fillId="0" borderId="86" xfId="1" applyNumberFormat="1" applyFont="1" applyBorder="1"/>
    <xf numFmtId="0" fontId="35" fillId="0" borderId="31" xfId="0" applyFont="1" applyBorder="1"/>
    <xf numFmtId="0" fontId="0" fillId="0" borderId="23" xfId="0" applyBorder="1" applyAlignment="1">
      <alignment horizontal="center"/>
    </xf>
    <xf numFmtId="0" fontId="0" fillId="0" borderId="87" xfId="0" applyBorder="1"/>
    <xf numFmtId="0" fontId="0" fillId="0" borderId="66" xfId="0" applyBorder="1" applyAlignment="1">
      <alignment horizontal="center"/>
    </xf>
    <xf numFmtId="0" fontId="0" fillId="0" borderId="66" xfId="0" applyBorder="1"/>
    <xf numFmtId="0" fontId="0" fillId="0" borderId="88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57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33" xfId="0" applyFont="1" applyBorder="1" applyAlignment="1">
      <alignment horizontal="left"/>
    </xf>
    <xf numFmtId="178" fontId="7" fillId="0" borderId="0" xfId="1" applyNumberFormat="1" applyFont="1" applyAlignment="1">
      <alignment horizontal="left"/>
    </xf>
    <xf numFmtId="17" fontId="2" fillId="0" borderId="0" xfId="0" applyNumberFormat="1" applyFont="1"/>
    <xf numFmtId="178" fontId="49" fillId="0" borderId="52" xfId="1" applyNumberFormat="1" applyFont="1" applyBorder="1"/>
    <xf numFmtId="178" fontId="49" fillId="0" borderId="10" xfId="1" applyNumberFormat="1" applyFont="1" applyBorder="1"/>
    <xf numFmtId="178" fontId="50" fillId="0" borderId="10" xfId="1" applyNumberFormat="1" applyFont="1" applyBorder="1"/>
    <xf numFmtId="178" fontId="35" fillId="0" borderId="52" xfId="1" applyNumberFormat="1" applyFont="1" applyBorder="1"/>
    <xf numFmtId="178" fontId="35" fillId="0" borderId="29" xfId="1" applyNumberFormat="1" applyFont="1" applyBorder="1"/>
    <xf numFmtId="0" fontId="35" fillId="0" borderId="30" xfId="0" applyFont="1" applyBorder="1"/>
    <xf numFmtId="0" fontId="0" fillId="0" borderId="30" xfId="0" applyBorder="1"/>
    <xf numFmtId="0" fontId="0" fillId="0" borderId="30" xfId="0" applyFill="1" applyBorder="1"/>
    <xf numFmtId="178" fontId="35" fillId="0" borderId="0" xfId="1" applyNumberFormat="1" applyFont="1" applyBorder="1"/>
    <xf numFmtId="178" fontId="35" fillId="0" borderId="0" xfId="0" applyNumberFormat="1" applyFont="1"/>
    <xf numFmtId="0" fontId="5" fillId="0" borderId="0" xfId="0" applyFont="1" applyFill="1" applyBorder="1"/>
    <xf numFmtId="178" fontId="49" fillId="0" borderId="29" xfId="1" applyNumberFormat="1" applyFont="1" applyBorder="1"/>
    <xf numFmtId="0" fontId="0" fillId="0" borderId="19" xfId="0" applyFill="1" applyBorder="1"/>
    <xf numFmtId="0" fontId="0" fillId="0" borderId="19" xfId="0" applyBorder="1"/>
    <xf numFmtId="0" fontId="0" fillId="0" borderId="86" xfId="0" applyBorder="1"/>
    <xf numFmtId="178" fontId="5" fillId="0" borderId="10" xfId="1" quotePrefix="1" applyNumberFormat="1" applyFont="1" applyBorder="1" applyAlignment="1">
      <alignment horizontal="right"/>
    </xf>
    <xf numFmtId="178" fontId="5" fillId="0" borderId="29" xfId="1" quotePrefix="1" applyNumberFormat="1" applyFont="1" applyBorder="1" applyAlignment="1">
      <alignment horizontal="center"/>
    </xf>
    <xf numFmtId="178" fontId="5" fillId="0" borderId="52" xfId="1" applyNumberFormat="1" applyFont="1" applyBorder="1"/>
    <xf numFmtId="178" fontId="1" fillId="0" borderId="10" xfId="1" applyNumberFormat="1" applyFont="1" applyBorder="1"/>
    <xf numFmtId="178" fontId="1" fillId="0" borderId="29" xfId="1" applyNumberFormat="1" applyFont="1" applyBorder="1"/>
    <xf numFmtId="0" fontId="0" fillId="0" borderId="0" xfId="0" quotePrefix="1" applyAlignment="1">
      <alignment horizontal="center"/>
    </xf>
    <xf numFmtId="178" fontId="0" fillId="0" borderId="0" xfId="1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29" xfId="0" quotePrefix="1" applyBorder="1" applyAlignment="1">
      <alignment horizontal="center"/>
    </xf>
    <xf numFmtId="178" fontId="0" fillId="0" borderId="29" xfId="0" applyNumberFormat="1" applyBorder="1"/>
    <xf numFmtId="178" fontId="0" fillId="0" borderId="29" xfId="1" applyNumberFormat="1" applyFont="1" applyBorder="1"/>
    <xf numFmtId="0" fontId="0" fillId="0" borderId="3" xfId="0" applyBorder="1"/>
    <xf numFmtId="178" fontId="0" fillId="0" borderId="3" xfId="0" applyNumberFormat="1" applyBorder="1"/>
    <xf numFmtId="0" fontId="1" fillId="0" borderId="29" xfId="0" applyFont="1" applyBorder="1" applyAlignment="1">
      <alignment horizontal="center"/>
    </xf>
    <xf numFmtId="178" fontId="1" fillId="0" borderId="29" xfId="0" applyNumberFormat="1" applyFont="1" applyBorder="1"/>
    <xf numFmtId="0" fontId="1" fillId="0" borderId="29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9" xfId="0" applyBorder="1" applyAlignment="1">
      <alignment horizontal="center"/>
    </xf>
    <xf numFmtId="0" fontId="0" fillId="0" borderId="31" xfId="0" applyBorder="1"/>
    <xf numFmtId="0" fontId="1" fillId="0" borderId="31" xfId="0" applyFont="1" applyBorder="1"/>
    <xf numFmtId="0" fontId="0" fillId="0" borderId="89" xfId="0" applyBorder="1"/>
    <xf numFmtId="0" fontId="0" fillId="0" borderId="31" xfId="0" applyBorder="1" applyAlignment="1">
      <alignment horizontal="center"/>
    </xf>
    <xf numFmtId="178" fontId="0" fillId="0" borderId="29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1" fillId="0" borderId="0" xfId="0" applyFont="1"/>
    <xf numFmtId="180" fontId="11" fillId="0" borderId="0" xfId="0" applyNumberFormat="1" applyFont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66" xfId="0" applyBorder="1" applyAlignment="1">
      <alignment horizontal="right"/>
    </xf>
    <xf numFmtId="0" fontId="35" fillId="0" borderId="56" xfId="0" applyFont="1" applyBorder="1"/>
    <xf numFmtId="0" fontId="35" fillId="0" borderId="32" xfId="0" applyFont="1" applyBorder="1"/>
    <xf numFmtId="0" fontId="5" fillId="2" borderId="0" xfId="0" applyFont="1" applyFill="1" applyBorder="1" applyAlignment="1">
      <alignment horizontal="center"/>
    </xf>
    <xf numFmtId="0" fontId="5" fillId="0" borderId="30" xfId="0" quotePrefix="1" applyFont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14" fontId="5" fillId="0" borderId="83" xfId="0" quotePrefix="1" applyNumberFormat="1" applyFont="1" applyBorder="1" applyAlignment="1">
      <alignment horizontal="left"/>
    </xf>
    <xf numFmtId="0" fontId="0" fillId="0" borderId="5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4" fontId="5" fillId="0" borderId="30" xfId="0" quotePrefix="1" applyNumberFormat="1" applyFont="1" applyBorder="1" applyAlignment="1">
      <alignment horizontal="left"/>
    </xf>
    <xf numFmtId="14" fontId="5" fillId="0" borderId="0" xfId="0" quotePrefix="1" applyNumberFormat="1" applyFont="1" applyBorder="1" applyAlignment="1">
      <alignment horizontal="center"/>
    </xf>
    <xf numFmtId="178" fontId="2" fillId="0" borderId="52" xfId="1" applyNumberFormat="1" applyFont="1" applyBorder="1"/>
    <xf numFmtId="178" fontId="29" fillId="0" borderId="29" xfId="1" applyNumberFormat="1" applyFont="1" applyFill="1" applyBorder="1"/>
    <xf numFmtId="178" fontId="2" fillId="0" borderId="29" xfId="1" applyNumberFormat="1" applyFont="1" applyFill="1" applyBorder="1"/>
    <xf numFmtId="178" fontId="5" fillId="0" borderId="24" xfId="1" applyNumberFormat="1" applyFont="1" applyBorder="1"/>
    <xf numFmtId="0" fontId="0" fillId="0" borderId="29" xfId="0" quotePrefix="1" applyBorder="1"/>
    <xf numFmtId="178" fontId="21" fillId="0" borderId="46" xfId="0" applyNumberFormat="1" applyFont="1" applyBorder="1"/>
    <xf numFmtId="178" fontId="41" fillId="0" borderId="3" xfId="1" applyNumberFormat="1" applyFont="1" applyBorder="1"/>
    <xf numFmtId="0" fontId="5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0" fillId="0" borderId="91" xfId="0" applyBorder="1"/>
    <xf numFmtId="0" fontId="5" fillId="2" borderId="92" xfId="0" quotePrefix="1" applyFont="1" applyFill="1" applyBorder="1" applyAlignment="1">
      <alignment horizontal="center"/>
    </xf>
    <xf numFmtId="178" fontId="8" fillId="0" borderId="91" xfId="1" applyNumberFormat="1" applyFont="1" applyBorder="1"/>
    <xf numFmtId="0" fontId="0" fillId="0" borderId="93" xfId="0" applyBorder="1"/>
    <xf numFmtId="0" fontId="0" fillId="0" borderId="92" xfId="0" applyBorder="1" applyAlignment="1">
      <alignment horizontal="center"/>
    </xf>
    <xf numFmtId="0" fontId="5" fillId="0" borderId="91" xfId="0" applyFont="1" applyBorder="1"/>
    <xf numFmtId="178" fontId="50" fillId="0" borderId="91" xfId="1" applyNumberFormat="1" applyFont="1" applyBorder="1"/>
    <xf numFmtId="0" fontId="0" fillId="0" borderId="91" xfId="0" applyFill="1" applyBorder="1"/>
    <xf numFmtId="0" fontId="5" fillId="2" borderId="91" xfId="0" applyFont="1" applyFill="1" applyBorder="1" applyAlignment="1">
      <alignment horizontal="center"/>
    </xf>
    <xf numFmtId="0" fontId="5" fillId="2" borderId="91" xfId="0" applyFont="1" applyFill="1" applyBorder="1"/>
    <xf numFmtId="14" fontId="5" fillId="0" borderId="0" xfId="0" quotePrefix="1" applyNumberFormat="1" applyFont="1" applyBorder="1" applyAlignment="1">
      <alignment horizontal="left"/>
    </xf>
    <xf numFmtId="0" fontId="5" fillId="2" borderId="30" xfId="0" quotePrefix="1" applyFont="1" applyFill="1" applyBorder="1" applyAlignment="1">
      <alignment horizontal="center"/>
    </xf>
    <xf numFmtId="14" fontId="5" fillId="0" borderId="31" xfId="0" quotePrefix="1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17" fontId="36" fillId="0" borderId="31" xfId="0" applyNumberFormat="1" applyFont="1" applyBorder="1"/>
    <xf numFmtId="17" fontId="36" fillId="0" borderId="31" xfId="0" quotePrefix="1" applyNumberFormat="1" applyFont="1" applyBorder="1"/>
    <xf numFmtId="0" fontId="7" fillId="0" borderId="0" xfId="0" applyFont="1" applyAlignment="1">
      <alignment horizontal="center"/>
    </xf>
    <xf numFmtId="0" fontId="26" fillId="0" borderId="94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95" xfId="0" applyBorder="1"/>
    <xf numFmtId="0" fontId="0" fillId="0" borderId="8" xfId="0" applyBorder="1"/>
    <xf numFmtId="0" fontId="0" fillId="0" borderId="96" xfId="0" applyBorder="1"/>
    <xf numFmtId="0" fontId="0" fillId="0" borderId="97" xfId="0" applyBorder="1" applyAlignment="1">
      <alignment horizontal="center"/>
    </xf>
    <xf numFmtId="0" fontId="0" fillId="0" borderId="8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1" fillId="0" borderId="83" xfId="0" applyFont="1" applyBorder="1" applyAlignment="1">
      <alignment horizontal="left"/>
    </xf>
    <xf numFmtId="0" fontId="19" fillId="0" borderId="83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8" fillId="0" borderId="83" xfId="0" applyFont="1" applyBorder="1"/>
    <xf numFmtId="0" fontId="52" fillId="0" borderId="83" xfId="0" applyFont="1" applyBorder="1"/>
    <xf numFmtId="0" fontId="52" fillId="0" borderId="0" xfId="0" applyFont="1" applyBorder="1"/>
    <xf numFmtId="0" fontId="13" fillId="0" borderId="0" xfId="0" applyFont="1" applyBorder="1"/>
    <xf numFmtId="0" fontId="51" fillId="0" borderId="0" xfId="0" applyFont="1" applyBorder="1" applyAlignment="1">
      <alignment horizontal="left"/>
    </xf>
    <xf numFmtId="0" fontId="18" fillId="0" borderId="0" xfId="0" applyFont="1" applyBorder="1"/>
    <xf numFmtId="0" fontId="6" fillId="0" borderId="0" xfId="0" applyFont="1" applyBorder="1"/>
    <xf numFmtId="41" fontId="34" fillId="0" borderId="0" xfId="0" applyNumberFormat="1" applyFont="1" applyBorder="1"/>
    <xf numFmtId="0" fontId="53" fillId="0" borderId="0" xfId="0" applyFont="1"/>
    <xf numFmtId="0" fontId="53" fillId="0" borderId="0" xfId="0" applyFont="1" applyAlignment="1">
      <alignment horizontal="center"/>
    </xf>
    <xf numFmtId="178" fontId="53" fillId="0" borderId="0" xfId="1" applyNumberFormat="1" applyFont="1"/>
    <xf numFmtId="180" fontId="53" fillId="0" borderId="0" xfId="0" applyNumberFormat="1" applyFont="1" applyAlignment="1">
      <alignment horizontal="right" vertical="center"/>
    </xf>
    <xf numFmtId="178" fontId="53" fillId="0" borderId="0" xfId="0" applyNumberFormat="1" applyFont="1"/>
    <xf numFmtId="0" fontId="54" fillId="0" borderId="0" xfId="0" applyFont="1" applyAlignment="1">
      <alignment horizontal="center"/>
    </xf>
    <xf numFmtId="0" fontId="53" fillId="0" borderId="52" xfId="0" applyFont="1" applyBorder="1" applyAlignment="1">
      <alignment horizontal="center"/>
    </xf>
    <xf numFmtId="0" fontId="53" fillId="0" borderId="56" xfId="0" applyFont="1" applyBorder="1" applyAlignment="1">
      <alignment horizontal="center"/>
    </xf>
    <xf numFmtId="0" fontId="53" fillId="0" borderId="58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89" xfId="0" applyFont="1" applyBorder="1" applyAlignment="1">
      <alignment horizontal="center"/>
    </xf>
    <xf numFmtId="0" fontId="53" fillId="0" borderId="52" xfId="0" applyFont="1" applyBorder="1"/>
    <xf numFmtId="0" fontId="53" fillId="0" borderId="56" xfId="0" applyFont="1" applyBorder="1"/>
    <xf numFmtId="0" fontId="53" fillId="0" borderId="58" xfId="0" applyFont="1" applyBorder="1"/>
    <xf numFmtId="41" fontId="7" fillId="0" borderId="30" xfId="0" applyNumberFormat="1" applyFont="1" applyBorder="1"/>
    <xf numFmtId="178" fontId="7" fillId="0" borderId="29" xfId="1" applyNumberFormat="1" applyFont="1" applyBorder="1"/>
    <xf numFmtId="43" fontId="53" fillId="0" borderId="29" xfId="1" applyFont="1" applyBorder="1"/>
    <xf numFmtId="0" fontId="53" fillId="0" borderId="29" xfId="0" applyFont="1" applyBorder="1"/>
    <xf numFmtId="43" fontId="53" fillId="0" borderId="29" xfId="0" applyNumberFormat="1" applyFont="1" applyBorder="1"/>
    <xf numFmtId="43" fontId="53" fillId="0" borderId="30" xfId="0" applyNumberFormat="1" applyFont="1" applyBorder="1"/>
    <xf numFmtId="43" fontId="53" fillId="0" borderId="31" xfId="0" applyNumberFormat="1" applyFont="1" applyBorder="1"/>
    <xf numFmtId="41" fontId="53" fillId="0" borderId="30" xfId="0" applyNumberFormat="1" applyFont="1" applyBorder="1"/>
    <xf numFmtId="178" fontId="53" fillId="0" borderId="29" xfId="1" applyNumberFormat="1" applyFont="1" applyBorder="1"/>
    <xf numFmtId="0" fontId="53" fillId="0" borderId="31" xfId="0" applyFont="1" applyBorder="1"/>
    <xf numFmtId="0" fontId="53" fillId="0" borderId="30" xfId="0" applyFont="1" applyBorder="1"/>
    <xf numFmtId="43" fontId="53" fillId="0" borderId="56" xfId="0" applyNumberFormat="1" applyFont="1" applyBorder="1" applyAlignment="1">
      <alignment horizontal="center" vertical="center"/>
    </xf>
    <xf numFmtId="0" fontId="53" fillId="0" borderId="46" xfId="0" applyFont="1" applyBorder="1"/>
    <xf numFmtId="0" fontId="53" fillId="0" borderId="32" xfId="0" applyFont="1" applyBorder="1" applyAlignment="1">
      <alignment horizontal="center" vertical="center"/>
    </xf>
    <xf numFmtId="0" fontId="34" fillId="0" borderId="0" xfId="0" applyFont="1"/>
    <xf numFmtId="178" fontId="53" fillId="0" borderId="0" xfId="1" applyNumberFormat="1" applyFont="1" applyBorder="1"/>
    <xf numFmtId="43" fontId="53" fillId="0" borderId="0" xfId="1" applyFont="1" applyBorder="1"/>
    <xf numFmtId="43" fontId="53" fillId="0" borderId="0" xfId="0" applyNumberFormat="1" applyFont="1" applyBorder="1"/>
    <xf numFmtId="0" fontId="34" fillId="0" borderId="24" xfId="0" applyFont="1" applyBorder="1"/>
    <xf numFmtId="0" fontId="36" fillId="0" borderId="0" xfId="0" applyFont="1"/>
    <xf numFmtId="178" fontId="35" fillId="0" borderId="0" xfId="1" applyNumberFormat="1" applyFont="1" applyAlignment="1"/>
    <xf numFmtId="0" fontId="0" fillId="0" borderId="5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6" fillId="0" borderId="98" xfId="0" applyFont="1" applyBorder="1" applyAlignment="1">
      <alignment horizontal="center"/>
    </xf>
    <xf numFmtId="0" fontId="26" fillId="0" borderId="99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33" xfId="0" applyFont="1" applyBorder="1"/>
    <xf numFmtId="0" fontId="26" fillId="0" borderId="34" xfId="0" applyFont="1" applyBorder="1"/>
    <xf numFmtId="0" fontId="26" fillId="0" borderId="100" xfId="0" applyFont="1" applyBorder="1" applyAlignment="1">
      <alignment horizontal="center"/>
    </xf>
    <xf numFmtId="0" fontId="26" fillId="0" borderId="47" xfId="0" applyFont="1" applyBorder="1"/>
    <xf numFmtId="0" fontId="26" fillId="0" borderId="44" xfId="0" applyFont="1" applyBorder="1"/>
    <xf numFmtId="0" fontId="26" fillId="0" borderId="44" xfId="0" quotePrefix="1" applyFont="1" applyBorder="1"/>
    <xf numFmtId="0" fontId="26" fillId="0" borderId="31" xfId="0" quotePrefix="1" applyFont="1" applyBorder="1"/>
    <xf numFmtId="0" fontId="26" fillId="0" borderId="31" xfId="0" applyFont="1" applyBorder="1" applyAlignment="1">
      <alignment horizontal="left"/>
    </xf>
    <xf numFmtId="0" fontId="21" fillId="0" borderId="0" xfId="0" quotePrefix="1" applyFont="1" applyAlignment="1">
      <alignment horizontal="center"/>
    </xf>
    <xf numFmtId="0" fontId="26" fillId="0" borderId="101" xfId="0" applyFont="1" applyBorder="1"/>
    <xf numFmtId="0" fontId="26" fillId="0" borderId="102" xfId="0" applyFont="1" applyBorder="1"/>
    <xf numFmtId="0" fontId="26" fillId="0" borderId="46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103" xfId="0" applyFont="1" applyBorder="1" applyAlignment="1">
      <alignment horizontal="center"/>
    </xf>
    <xf numFmtId="0" fontId="21" fillId="0" borderId="0" xfId="0" quotePrefix="1" applyFont="1" applyBorder="1"/>
    <xf numFmtId="178" fontId="26" fillId="0" borderId="29" xfId="1" applyNumberFormat="1" applyFont="1" applyBorder="1"/>
    <xf numFmtId="178" fontId="26" fillId="0" borderId="40" xfId="1" applyNumberFormat="1" applyFont="1" applyBorder="1"/>
    <xf numFmtId="178" fontId="26" fillId="0" borderId="29" xfId="1" applyNumberFormat="1" applyFont="1" applyBorder="1" applyAlignment="1">
      <alignment horizontal="center"/>
    </xf>
    <xf numFmtId="178" fontId="26" fillId="0" borderId="30" xfId="1" applyNumberFormat="1" applyFont="1" applyBorder="1" applyAlignment="1">
      <alignment horizontal="center"/>
    </xf>
    <xf numFmtId="178" fontId="26" fillId="0" borderId="66" xfId="0" applyNumberFormat="1" applyFont="1" applyBorder="1"/>
    <xf numFmtId="178" fontId="26" fillId="0" borderId="66" xfId="0" applyNumberFormat="1" applyFont="1" applyBorder="1" applyAlignment="1">
      <alignment horizontal="center" vertical="center" wrapText="1"/>
    </xf>
    <xf numFmtId="178" fontId="22" fillId="0" borderId="29" xfId="1" applyNumberFormat="1" applyFont="1" applyBorder="1"/>
    <xf numFmtId="178" fontId="22" fillId="0" borderId="30" xfId="1" applyNumberFormat="1" applyFont="1" applyBorder="1"/>
    <xf numFmtId="178" fontId="22" fillId="0" borderId="40" xfId="1" applyNumberFormat="1" applyFont="1" applyBorder="1"/>
    <xf numFmtId="0" fontId="55" fillId="0" borderId="0" xfId="0" applyFont="1" applyAlignment="1">
      <alignment horizontal="center"/>
    </xf>
    <xf numFmtId="178" fontId="41" fillId="0" borderId="7" xfId="1" applyNumberFormat="1" applyFont="1" applyBorder="1"/>
    <xf numFmtId="178" fontId="0" fillId="0" borderId="57" xfId="1" applyNumberFormat="1" applyFont="1" applyBorder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89" xfId="0" applyFont="1" applyBorder="1" applyAlignment="1">
      <alignment horizontal="center"/>
    </xf>
    <xf numFmtId="41" fontId="42" fillId="0" borderId="85" xfId="0" applyNumberFormat="1" applyFont="1" applyBorder="1" applyAlignment="1">
      <alignment horizontal="center" vertical="center"/>
    </xf>
    <xf numFmtId="41" fontId="42" fillId="0" borderId="87" xfId="0" applyNumberFormat="1" applyFont="1" applyBorder="1" applyAlignment="1">
      <alignment horizontal="center" vertical="center"/>
    </xf>
    <xf numFmtId="41" fontId="42" fillId="0" borderId="10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2" fillId="0" borderId="99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98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99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94" xfId="0" applyFont="1" applyBorder="1" applyAlignment="1">
      <alignment horizontal="center"/>
    </xf>
    <xf numFmtId="0" fontId="26" fillId="0" borderId="104" xfId="0" applyFont="1" applyBorder="1" applyAlignment="1">
      <alignment horizontal="center"/>
    </xf>
    <xf numFmtId="0" fontId="0" fillId="0" borderId="0" xfId="0" applyAlignment="1">
      <alignment horizontal="justify" vertic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justify" vertical="justify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0" fillId="0" borderId="10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2" borderId="99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10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2" fillId="2" borderId="67" xfId="0" applyFont="1" applyFill="1" applyBorder="1" applyAlignment="1">
      <alignment horizontal="center"/>
    </xf>
    <xf numFmtId="0" fontId="22" fillId="2" borderId="94" xfId="0" applyFont="1" applyFill="1" applyBorder="1" applyAlignment="1">
      <alignment horizontal="center"/>
    </xf>
    <xf numFmtId="0" fontId="22" fillId="2" borderId="104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80" fontId="54" fillId="0" borderId="0" xfId="0" applyNumberFormat="1" applyFont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179" fontId="2" fillId="0" borderId="0" xfId="0" applyNumberFormat="1" applyFont="1" applyAlignment="1">
      <alignment horizontal="lef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80" fontId="5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41" fontId="2" fillId="0" borderId="85" xfId="0" applyNumberFormat="1" applyFont="1" applyBorder="1" applyAlignment="1">
      <alignment horizontal="center" vertical="center"/>
    </xf>
    <xf numFmtId="41" fontId="2" fillId="0" borderId="87" xfId="0" applyNumberFormat="1" applyFont="1" applyBorder="1" applyAlignment="1">
      <alignment horizontal="center" vertical="center"/>
    </xf>
    <xf numFmtId="41" fontId="2" fillId="0" borderId="10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6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41" fontId="14" fillId="0" borderId="11" xfId="0" applyNumberFormat="1" applyFont="1" applyBorder="1" applyAlignment="1">
      <alignment horizontal="center" vertical="center"/>
    </xf>
    <xf numFmtId="41" fontId="14" fillId="0" borderId="8" xfId="0" applyNumberFormat="1" applyFont="1" applyBorder="1" applyAlignment="1">
      <alignment horizontal="center" vertical="center"/>
    </xf>
    <xf numFmtId="41" fontId="14" fillId="0" borderId="9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3" fillId="0" borderId="58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178" fontId="53" fillId="0" borderId="52" xfId="0" applyNumberFormat="1" applyFont="1" applyBorder="1" applyAlignment="1">
      <alignment horizontal="center" vertical="center"/>
    </xf>
    <xf numFmtId="43" fontId="53" fillId="0" borderId="5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5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0" fontId="35" fillId="0" borderId="56" xfId="0" applyFont="1" applyBorder="1" applyAlignment="1">
      <alignment horizontal="center" vertical="center" wrapText="1"/>
    </xf>
    <xf numFmtId="0" fontId="0" fillId="0" borderId="57" xfId="0" applyBorder="1"/>
    <xf numFmtId="0" fontId="0" fillId="0" borderId="30" xfId="0" applyBorder="1"/>
    <xf numFmtId="0" fontId="0" fillId="0" borderId="0" xfId="0" applyBorder="1"/>
    <xf numFmtId="0" fontId="0" fillId="0" borderId="32" xfId="0" applyBorder="1"/>
    <xf numFmtId="0" fontId="0" fillId="0" borderId="33" xfId="0" applyBorder="1"/>
    <xf numFmtId="178" fontId="35" fillId="0" borderId="0" xfId="1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115" xfId="0" applyFont="1" applyBorder="1" applyAlignment="1">
      <alignment horizontal="center"/>
    </xf>
    <xf numFmtId="0" fontId="35" fillId="0" borderId="116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57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26" fillId="0" borderId="98" xfId="0" applyFont="1" applyBorder="1" applyAlignment="1">
      <alignment horizontal="center"/>
    </xf>
    <xf numFmtId="0" fontId="26" fillId="0" borderId="85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'[1]PAD JAN13'!$D$156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'[1]PAD JAN13'!$C$157:$C$168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Ju7n</c:v>
                </c:pt>
                <c:pt idx="6">
                  <c:v>Jul</c:v>
                </c:pt>
                <c:pt idx="7">
                  <c:v>Ags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'[1]PAD JAN13'!$D$157:$D$168</c:f>
              <c:numCache>
                <c:formatCode>General</c:formatCode>
                <c:ptCount val="12"/>
                <c:pt idx="0">
                  <c:v>2492251000</c:v>
                </c:pt>
                <c:pt idx="1">
                  <c:v>2492251000</c:v>
                </c:pt>
                <c:pt idx="2">
                  <c:v>2492251000</c:v>
                </c:pt>
                <c:pt idx="3">
                  <c:v>2492251000</c:v>
                </c:pt>
                <c:pt idx="4">
                  <c:v>2492251000</c:v>
                </c:pt>
                <c:pt idx="5">
                  <c:v>2492251000</c:v>
                </c:pt>
                <c:pt idx="6">
                  <c:v>2492251000</c:v>
                </c:pt>
                <c:pt idx="7">
                  <c:v>2492251000</c:v>
                </c:pt>
                <c:pt idx="8">
                  <c:v>2550000000</c:v>
                </c:pt>
                <c:pt idx="9">
                  <c:v>2550000000</c:v>
                </c:pt>
                <c:pt idx="10">
                  <c:v>2550000000</c:v>
                </c:pt>
                <c:pt idx="11">
                  <c:v>2550000000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'[1]PAD JAN13'!$E$156</c:f>
              <c:strCache>
                <c:ptCount val="1"/>
                <c:pt idx="0">
                  <c:v>REALISASI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'[1]PAD JAN13'!$C$157:$C$168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Ju7n</c:v>
                </c:pt>
                <c:pt idx="6">
                  <c:v>Jul</c:v>
                </c:pt>
                <c:pt idx="7">
                  <c:v>Ags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'[1]PAD JAN13'!$E$157:$E$168</c:f>
              <c:numCache>
                <c:formatCode>General</c:formatCode>
                <c:ptCount val="12"/>
                <c:pt idx="0">
                  <c:v>51285210</c:v>
                </c:pt>
                <c:pt idx="1">
                  <c:v>168833655</c:v>
                </c:pt>
                <c:pt idx="2">
                  <c:v>279311117</c:v>
                </c:pt>
                <c:pt idx="3">
                  <c:v>390641772</c:v>
                </c:pt>
                <c:pt idx="4">
                  <c:v>575000929</c:v>
                </c:pt>
                <c:pt idx="5">
                  <c:v>792293979</c:v>
                </c:pt>
                <c:pt idx="6">
                  <c:v>952670289</c:v>
                </c:pt>
                <c:pt idx="7">
                  <c:v>1158775951</c:v>
                </c:pt>
                <c:pt idx="8">
                  <c:v>1330344676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20960"/>
        <c:axId val="94126848"/>
      </c:lineChart>
      <c:catAx>
        <c:axId val="941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126848"/>
        <c:crosses val="autoZero"/>
        <c:auto val="1"/>
        <c:lblAlgn val="ctr"/>
        <c:lblOffset val="100"/>
        <c:noMultiLvlLbl val="0"/>
      </c:catAx>
      <c:valAx>
        <c:axId val="9412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1209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0.75000000000001044" l="0.70000000000000062" r="0.70000000000000062" t="0.750000000000010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title>
    <c:autoTitleDeleted val="0"/>
    <c:view3D>
      <c:rotX val="2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'[1]PAD JAN13'!$K$141</c:f>
              <c:strCache>
                <c:ptCount val="1"/>
                <c:pt idx="0">
                  <c:v>TARGET PAD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0"/>
              <c:layout>
                <c:manualLayout>
                  <c:x val="-0.24132844880622836"/>
                  <c:y val="-9.22439184226472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721547228500445"/>
                  <c:y val="-9.6987721272040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23338110504645992"/>
                  <c:y val="3.04926216907431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21058635807206152"/>
                  <c:y val="-8.067464110840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40316262416109444"/>
                  <c:y val="-9.77296451822199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30675238332285809"/>
                  <c:y val="2.68526843551249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'[1]PAD JAN13'!$J$142:$J$151</c:f>
              <c:strCache>
                <c:ptCount val="10"/>
                <c:pt idx="0">
                  <c:v>Sewa Tanah &amp; Bangunan</c:v>
                </c:pt>
                <c:pt idx="1">
                  <c:v>Sewa Alat Berat</c:v>
                </c:pt>
                <c:pt idx="2">
                  <c:v>Sewa Rumah Dinas</c:v>
                </c:pt>
                <c:pt idx="3">
                  <c:v>Sewa Lapangan Tennis</c:v>
                </c:pt>
                <c:pt idx="4">
                  <c:v>Sewa Ged./Ruang /Aula &amp; Asrm</c:v>
                </c:pt>
                <c:pt idx="5">
                  <c:v>Sewa Kantin</c:v>
                </c:pt>
                <c:pt idx="6">
                  <c:v>Sewa Lahan</c:v>
                </c:pt>
                <c:pt idx="7">
                  <c:v>R. Pengambilan &amp; Pemanfaatan Air P.</c:v>
                </c:pt>
                <c:pt idx="8">
                  <c:v>R.Pelayanan Jasa Ketatausahaan</c:v>
                </c:pt>
                <c:pt idx="9">
                  <c:v>Lain - Lain PAD Yang Sah</c:v>
                </c:pt>
              </c:strCache>
            </c:strRef>
          </c:cat>
          <c:val>
            <c:numRef>
              <c:f>'[1]PAD JAN13'!$K$142:$K$151</c:f>
              <c:numCache>
                <c:formatCode>General</c:formatCode>
                <c:ptCount val="10"/>
                <c:pt idx="0">
                  <c:v>60.103116883116883</c:v>
                </c:pt>
                <c:pt idx="1">
                  <c:v>36.945454545454545</c:v>
                </c:pt>
                <c:pt idx="2">
                  <c:v>0.78857142857142859</c:v>
                </c:pt>
                <c:pt idx="3">
                  <c:v>0.14025974025974028</c:v>
                </c:pt>
                <c:pt idx="4">
                  <c:v>1.6433766233766234</c:v>
                </c:pt>
                <c:pt idx="5">
                  <c:v>0.17142857142857143</c:v>
                </c:pt>
                <c:pt idx="6">
                  <c:v>0.20779220779220781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85725</xdr:rowOff>
    </xdr:from>
    <xdr:to>
      <xdr:col>5</xdr:col>
      <xdr:colOff>466725</xdr:colOff>
      <xdr:row>17</xdr:row>
      <xdr:rowOff>28575</xdr:rowOff>
    </xdr:to>
    <xdr:pic>
      <xdr:nvPicPr>
        <xdr:cNvPr id="21507" name="Picture 4" descr="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914525"/>
          <a:ext cx="12858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5</xdr:col>
      <xdr:colOff>2228850</xdr:colOff>
      <xdr:row>9</xdr:row>
      <xdr:rowOff>95250</xdr:rowOff>
    </xdr:to>
    <xdr:grpSp>
      <xdr:nvGrpSpPr>
        <xdr:cNvPr id="18442" name="Group 5"/>
        <xdr:cNvGrpSpPr>
          <a:grpSpLocks/>
        </xdr:cNvGrpSpPr>
      </xdr:nvGrpSpPr>
      <xdr:grpSpPr bwMode="auto">
        <a:xfrm>
          <a:off x="47625" y="28575"/>
          <a:ext cx="6477000" cy="1524000"/>
          <a:chOff x="4" y="5"/>
          <a:chExt cx="724" cy="143"/>
        </a:xfrm>
      </xdr:grpSpPr>
      <xdr:sp macro="" textlink="">
        <xdr:nvSpPr>
          <xdr:cNvPr id="18433" name="Text Box 4"/>
          <xdr:cNvSpPr txBox="1">
            <a:spLocks noChangeArrowheads="1"/>
          </xdr:cNvSpPr>
        </xdr:nvSpPr>
        <xdr:spPr bwMode="auto">
          <a:xfrm>
            <a:off x="120" y="5"/>
            <a:ext cx="608" cy="14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1800" b="1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1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PEMERINTAH PROVINSI JAWA TENGAH</a:t>
            </a:r>
          </a:p>
          <a:p>
            <a:pPr algn="ctr" rtl="1">
              <a:defRPr sz="1000"/>
            </a:pPr>
            <a:r>
              <a:rPr lang="en-US" sz="1800" b="1" i="0" strike="noStrike">
                <a:solidFill>
                  <a:srgbClr val="000000"/>
                </a:solidFill>
                <a:latin typeface="Arial"/>
                <a:cs typeface="Arial"/>
              </a:rPr>
              <a:t>DINAS PENGELOLAAN SUMBER DAYA AIR</a:t>
            </a:r>
            <a:endParaRPr lang="en-US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CG Times"/>
              </a:rPr>
              <a:t>Jl. Madukoro Blok AA-BB. TELP. 7608201, 7608342, 7608621 FAX. 7612334 </a:t>
            </a:r>
          </a:p>
          <a:p>
            <a:pPr algn="ctr" rtl="1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CG Times"/>
              </a:rPr>
              <a:t>SEMARANG – KODE POS   50144</a:t>
            </a:r>
          </a:p>
          <a:p>
            <a:pPr algn="ctr" rtl="1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CG Times"/>
              </a:rPr>
              <a:t>Website : www.psda.jawatengah.go.id Email : dispsda@jawatengah.go.id / dispsda@yahoo.com</a:t>
            </a:r>
            <a:endParaRPr lang="en-US" sz="1000" b="0" i="0" strike="noStrike">
              <a:solidFill>
                <a:srgbClr val="000000"/>
              </a:solidFill>
              <a:latin typeface="CG Times"/>
            </a:endParaRPr>
          </a:p>
          <a:p>
            <a:pPr algn="ctr" rtl="1">
              <a:defRPr sz="1000"/>
            </a:pPr>
            <a:endParaRPr lang="en-US" sz="1200" b="0" i="0" strike="noStrike">
              <a:solidFill>
                <a:srgbClr val="000000"/>
              </a:solidFill>
              <a:latin typeface="CG Times"/>
            </a:endParaRPr>
          </a:p>
          <a:p>
            <a:pPr algn="ctr" rtl="1">
              <a:defRPr sz="1000"/>
            </a:pPr>
            <a:endParaRPr lang="en-US" sz="1200" b="0" i="0" strike="noStrike">
              <a:solidFill>
                <a:srgbClr val="000000"/>
              </a:solidFill>
              <a:latin typeface="CG Times"/>
            </a:endParaRPr>
          </a:p>
        </xdr:txBody>
      </xdr:sp>
      <xdr:pic>
        <xdr:nvPicPr>
          <xdr:cNvPr id="18445" name="Picture 4" descr="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" y="9"/>
            <a:ext cx="114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10</xdr:row>
      <xdr:rowOff>28575</xdr:rowOff>
    </xdr:from>
    <xdr:to>
      <xdr:col>6</xdr:col>
      <xdr:colOff>9525</xdr:colOff>
      <xdr:row>10</xdr:row>
      <xdr:rowOff>38100</xdr:rowOff>
    </xdr:to>
    <xdr:sp macro="" textlink="">
      <xdr:nvSpPr>
        <xdr:cNvPr id="18443" name="Line 3"/>
        <xdr:cNvSpPr>
          <a:spLocks noChangeShapeType="1"/>
        </xdr:cNvSpPr>
      </xdr:nvSpPr>
      <xdr:spPr bwMode="auto">
        <a:xfrm flipV="1">
          <a:off x="0" y="1647825"/>
          <a:ext cx="67151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105</xdr:row>
      <xdr:rowOff>0</xdr:rowOff>
    </xdr:from>
    <xdr:to>
      <xdr:col>3</xdr:col>
      <xdr:colOff>1028700</xdr:colOff>
      <xdr:row>105</xdr:row>
      <xdr:rowOff>0</xdr:rowOff>
    </xdr:to>
    <xdr:graphicFrame macro="">
      <xdr:nvGraphicFramePr>
        <xdr:cNvPr id="41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105</xdr:row>
      <xdr:rowOff>0</xdr:rowOff>
    </xdr:from>
    <xdr:to>
      <xdr:col>8</xdr:col>
      <xdr:colOff>914400</xdr:colOff>
      <xdr:row>105</xdr:row>
      <xdr:rowOff>0</xdr:rowOff>
    </xdr:to>
    <xdr:graphicFrame macro="">
      <xdr:nvGraphicFramePr>
        <xdr:cNvPr id="41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134</xdr:row>
      <xdr:rowOff>152400</xdr:rowOff>
    </xdr:from>
    <xdr:to>
      <xdr:col>17</xdr:col>
      <xdr:colOff>47625</xdr:colOff>
      <xdr:row>134</xdr:row>
      <xdr:rowOff>152400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14868525" y="2225992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1524000</xdr:colOff>
      <xdr:row>78</xdr:row>
      <xdr:rowOff>180975</xdr:rowOff>
    </xdr:from>
    <xdr:to>
      <xdr:col>7</xdr:col>
      <xdr:colOff>28575</xdr:colOff>
      <xdr:row>79</xdr:row>
      <xdr:rowOff>0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7743825" y="1297305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81</xdr:row>
      <xdr:rowOff>114300</xdr:rowOff>
    </xdr:from>
    <xdr:to>
      <xdr:col>15</xdr:col>
      <xdr:colOff>152400</xdr:colOff>
      <xdr:row>81</xdr:row>
      <xdr:rowOff>114300</xdr:rowOff>
    </xdr:to>
    <xdr:sp macro="" textlink="">
      <xdr:nvSpPr>
        <xdr:cNvPr id="29707" name="Line 2"/>
        <xdr:cNvSpPr>
          <a:spLocks noChangeShapeType="1"/>
        </xdr:cNvSpPr>
      </xdr:nvSpPr>
      <xdr:spPr bwMode="auto">
        <a:xfrm>
          <a:off x="12306300" y="13373100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29708" name="Line 5"/>
        <xdr:cNvSpPr>
          <a:spLocks noChangeShapeType="1"/>
        </xdr:cNvSpPr>
      </xdr:nvSpPr>
      <xdr:spPr bwMode="auto">
        <a:xfrm>
          <a:off x="0" y="228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123</xdr:row>
      <xdr:rowOff>152400</xdr:rowOff>
    </xdr:from>
    <xdr:to>
      <xdr:col>16</xdr:col>
      <xdr:colOff>47625</xdr:colOff>
      <xdr:row>123</xdr:row>
      <xdr:rowOff>152400</xdr:rowOff>
    </xdr:to>
    <xdr:sp macro="" textlink="">
      <xdr:nvSpPr>
        <xdr:cNvPr id="29709" name="Line 2"/>
        <xdr:cNvSpPr>
          <a:spLocks noChangeShapeType="1"/>
        </xdr:cNvSpPr>
      </xdr:nvSpPr>
      <xdr:spPr bwMode="auto">
        <a:xfrm>
          <a:off x="14563725" y="2035492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1524000</xdr:colOff>
      <xdr:row>65</xdr:row>
      <xdr:rowOff>180975</xdr:rowOff>
    </xdr:from>
    <xdr:to>
      <xdr:col>6</xdr:col>
      <xdr:colOff>28575</xdr:colOff>
      <xdr:row>66</xdr:row>
      <xdr:rowOff>0</xdr:rowOff>
    </xdr:to>
    <xdr:sp macro="" textlink="">
      <xdr:nvSpPr>
        <xdr:cNvPr id="29710" name="Line 5"/>
        <xdr:cNvSpPr>
          <a:spLocks noChangeShapeType="1"/>
        </xdr:cNvSpPr>
      </xdr:nvSpPr>
      <xdr:spPr bwMode="auto">
        <a:xfrm>
          <a:off x="6638925" y="1082992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1524000</xdr:colOff>
      <xdr:row>161</xdr:row>
      <xdr:rowOff>180975</xdr:rowOff>
    </xdr:from>
    <xdr:to>
      <xdr:col>6</xdr:col>
      <xdr:colOff>28575</xdr:colOff>
      <xdr:row>162</xdr:row>
      <xdr:rowOff>0</xdr:rowOff>
    </xdr:to>
    <xdr:sp macro="" textlink="">
      <xdr:nvSpPr>
        <xdr:cNvPr id="29711" name="Line 5"/>
        <xdr:cNvSpPr>
          <a:spLocks noChangeShapeType="1"/>
        </xdr:cNvSpPr>
      </xdr:nvSpPr>
      <xdr:spPr bwMode="auto">
        <a:xfrm>
          <a:off x="6638925" y="265176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81</xdr:row>
      <xdr:rowOff>114300</xdr:rowOff>
    </xdr:from>
    <xdr:to>
      <xdr:col>15</xdr:col>
      <xdr:colOff>152400</xdr:colOff>
      <xdr:row>81</xdr:row>
      <xdr:rowOff>114300</xdr:rowOff>
    </xdr:to>
    <xdr:sp macro="" textlink="">
      <xdr:nvSpPr>
        <xdr:cNvPr id="30731" name="Line 2"/>
        <xdr:cNvSpPr>
          <a:spLocks noChangeShapeType="1"/>
        </xdr:cNvSpPr>
      </xdr:nvSpPr>
      <xdr:spPr bwMode="auto">
        <a:xfrm>
          <a:off x="12306300" y="13373100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30732" name="Line 5"/>
        <xdr:cNvSpPr>
          <a:spLocks noChangeShapeType="1"/>
        </xdr:cNvSpPr>
      </xdr:nvSpPr>
      <xdr:spPr bwMode="auto">
        <a:xfrm>
          <a:off x="0" y="228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123</xdr:row>
      <xdr:rowOff>152400</xdr:rowOff>
    </xdr:from>
    <xdr:to>
      <xdr:col>16</xdr:col>
      <xdr:colOff>47625</xdr:colOff>
      <xdr:row>123</xdr:row>
      <xdr:rowOff>152400</xdr:rowOff>
    </xdr:to>
    <xdr:sp macro="" textlink="">
      <xdr:nvSpPr>
        <xdr:cNvPr id="30733" name="Line 2"/>
        <xdr:cNvSpPr>
          <a:spLocks noChangeShapeType="1"/>
        </xdr:cNvSpPr>
      </xdr:nvSpPr>
      <xdr:spPr bwMode="auto">
        <a:xfrm>
          <a:off x="14563725" y="2045017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1524000</xdr:colOff>
      <xdr:row>65</xdr:row>
      <xdr:rowOff>180975</xdr:rowOff>
    </xdr:from>
    <xdr:to>
      <xdr:col>6</xdr:col>
      <xdr:colOff>28575</xdr:colOff>
      <xdr:row>66</xdr:row>
      <xdr:rowOff>0</xdr:rowOff>
    </xdr:to>
    <xdr:sp macro="" textlink="">
      <xdr:nvSpPr>
        <xdr:cNvPr id="30734" name="Line 5"/>
        <xdr:cNvSpPr>
          <a:spLocks noChangeShapeType="1"/>
        </xdr:cNvSpPr>
      </xdr:nvSpPr>
      <xdr:spPr bwMode="auto">
        <a:xfrm>
          <a:off x="6638925" y="1082992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1524000</xdr:colOff>
      <xdr:row>161</xdr:row>
      <xdr:rowOff>180975</xdr:rowOff>
    </xdr:from>
    <xdr:to>
      <xdr:col>6</xdr:col>
      <xdr:colOff>28575</xdr:colOff>
      <xdr:row>162</xdr:row>
      <xdr:rowOff>0</xdr:rowOff>
    </xdr:to>
    <xdr:sp macro="" textlink="">
      <xdr:nvSpPr>
        <xdr:cNvPr id="30735" name="Line 5"/>
        <xdr:cNvSpPr>
          <a:spLocks noChangeShapeType="1"/>
        </xdr:cNvSpPr>
      </xdr:nvSpPr>
      <xdr:spPr bwMode="auto">
        <a:xfrm>
          <a:off x="6638925" y="2661285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7</xdr:col>
      <xdr:colOff>2228850</xdr:colOff>
      <xdr:row>9</xdr:row>
      <xdr:rowOff>95250</xdr:rowOff>
    </xdr:to>
    <xdr:grpSp>
      <xdr:nvGrpSpPr>
        <xdr:cNvPr id="31753" name="Group 1"/>
        <xdr:cNvGrpSpPr>
          <a:grpSpLocks/>
        </xdr:cNvGrpSpPr>
      </xdr:nvGrpSpPr>
      <xdr:grpSpPr bwMode="auto">
        <a:xfrm>
          <a:off x="47625" y="28575"/>
          <a:ext cx="8239125" cy="1524000"/>
          <a:chOff x="4" y="5"/>
          <a:chExt cx="724" cy="143"/>
        </a:xfrm>
      </xdr:grpSpPr>
      <xdr:sp macro="" textlink="">
        <xdr:nvSpPr>
          <xdr:cNvPr id="31746" name="Text Box 4"/>
          <xdr:cNvSpPr txBox="1">
            <a:spLocks noChangeArrowheads="1"/>
          </xdr:cNvSpPr>
        </xdr:nvSpPr>
        <xdr:spPr bwMode="auto">
          <a:xfrm>
            <a:off x="120" y="5"/>
            <a:ext cx="608" cy="14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1800" b="1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1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PEMERINTAH PROVINSI JAWA TENGAH</a:t>
            </a:r>
          </a:p>
          <a:p>
            <a:pPr algn="ctr" rtl="1">
              <a:defRPr sz="1000"/>
            </a:pPr>
            <a:r>
              <a:rPr lang="en-US" sz="1800" b="1" i="0" strike="noStrike">
                <a:solidFill>
                  <a:srgbClr val="000000"/>
                </a:solidFill>
                <a:latin typeface="Arial"/>
                <a:cs typeface="Arial"/>
              </a:rPr>
              <a:t>DINAS PENGELOLAAN SUMBER DAYA AIR</a:t>
            </a:r>
            <a:endParaRPr lang="en-US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CG Times"/>
              </a:rPr>
              <a:t>Jl. Madukoro Blok AA-BB. TELP. 7608201, 7608342, 7608621 FAX. 7612334 </a:t>
            </a:r>
          </a:p>
          <a:p>
            <a:pPr algn="ctr" rtl="1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CG Times"/>
              </a:rPr>
              <a:t>SEMARANG – KODE POS   50144</a:t>
            </a:r>
          </a:p>
          <a:p>
            <a:pPr algn="ctr" rtl="1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CG Times"/>
              </a:rPr>
              <a:t>Website : www.psda.jawatengah.go.id Email : dispsda@jawatengah.go.id / dispsda@yahoo.com</a:t>
            </a:r>
            <a:endParaRPr lang="en-US" sz="1000" b="0" i="0" strike="noStrike">
              <a:solidFill>
                <a:srgbClr val="000000"/>
              </a:solidFill>
              <a:latin typeface="CG Times"/>
            </a:endParaRPr>
          </a:p>
          <a:p>
            <a:pPr algn="ctr" rtl="1">
              <a:defRPr sz="1000"/>
            </a:pPr>
            <a:endParaRPr lang="en-US" sz="1200" b="0" i="0" strike="noStrike">
              <a:solidFill>
                <a:srgbClr val="000000"/>
              </a:solidFill>
              <a:latin typeface="CG Times"/>
            </a:endParaRPr>
          </a:p>
          <a:p>
            <a:pPr algn="ctr" rtl="1">
              <a:defRPr sz="1000"/>
            </a:pPr>
            <a:endParaRPr lang="en-US" sz="1200" b="0" i="0" strike="noStrike">
              <a:solidFill>
                <a:srgbClr val="000000"/>
              </a:solidFill>
              <a:latin typeface="CG Times"/>
            </a:endParaRPr>
          </a:p>
        </xdr:txBody>
      </xdr:sp>
      <xdr:pic>
        <xdr:nvPicPr>
          <xdr:cNvPr id="31756" name="Picture 4" descr="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" y="9"/>
            <a:ext cx="114" cy="1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10</xdr:row>
      <xdr:rowOff>28575</xdr:rowOff>
    </xdr:from>
    <xdr:to>
      <xdr:col>8</xdr:col>
      <xdr:colOff>9525</xdr:colOff>
      <xdr:row>10</xdr:row>
      <xdr:rowOff>38100</xdr:rowOff>
    </xdr:to>
    <xdr:sp macro="" textlink="">
      <xdr:nvSpPr>
        <xdr:cNvPr id="31754" name="Line 4"/>
        <xdr:cNvSpPr>
          <a:spLocks noChangeShapeType="1"/>
        </xdr:cNvSpPr>
      </xdr:nvSpPr>
      <xdr:spPr bwMode="auto">
        <a:xfrm flipV="1">
          <a:off x="0" y="1647825"/>
          <a:ext cx="82962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date%20web/pak%20sis/SPJ-2014/1.Realisasi%20PAD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"/>
      <sheetName val="PAD Mrt"/>
      <sheetName val="PAD Apr"/>
      <sheetName val="PAD Mei"/>
      <sheetName val="PAD Mei (2)"/>
      <sheetName val="PAD jUN"/>
      <sheetName val="PAD Jul"/>
      <sheetName val="PAD Agst"/>
      <sheetName val="PAD SEPT"/>
      <sheetName val="PAD Okt.11"/>
      <sheetName val="PAD Nop.11"/>
      <sheetName val="PAD JAN13"/>
      <sheetName val="PAD Des.11"/>
      <sheetName val="PAD Jan.12"/>
      <sheetName val="PAD Peb.12"/>
      <sheetName val="PAD Mar 12"/>
      <sheetName val="PAD Apr 12"/>
      <sheetName val="PAD Mei 12"/>
      <sheetName val="PAD Jun 12"/>
      <sheetName val="PAD Jul 12"/>
      <sheetName val="PAD Agst 12"/>
      <sheetName val="PAD Sept.12"/>
      <sheetName val="PAD OKt.12"/>
      <sheetName val="PAD Nop.12"/>
      <sheetName val="PAD Des.12"/>
      <sheetName val="RANGKUMAN"/>
      <sheetName val="TRIWULAN I"/>
      <sheetName val="SIMBANGDA"/>
      <sheetName val="SIMBANGDA (2)"/>
      <sheetName val="SIMBANGDA (3)"/>
      <sheetName val="RFK 1 (SIMBANGDA)"/>
      <sheetName val="RFK-2"/>
      <sheetName val="RFK 1 Dinas"/>
      <sheetName val="SEKRET"/>
      <sheetName val="PPT"/>
      <sheetName val="IAB"/>
      <sheetName val="SWP"/>
      <sheetName val="KSP"/>
      <sheetName val="PC"/>
      <sheetName val="JT"/>
      <sheetName val="SLN"/>
      <sheetName val="BS"/>
      <sheetName val="PBL"/>
      <sheetName val="SC"/>
      <sheetName val="RFK 3 S"/>
      <sheetName val="SWA"/>
      <sheetName val="RFK"/>
      <sheetName val="RKO DINAS"/>
      <sheetName val="Sheet1"/>
      <sheetName val="TRIWULAN"/>
      <sheetName val="RPJM IRIGASI"/>
      <sheetName val="RPJM AIRBAKU"/>
      <sheetName val="RPJM DA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1">
          <cell r="K141" t="str">
            <v>TARGET PAD</v>
          </cell>
        </row>
        <row r="142">
          <cell r="J142" t="str">
            <v>Sewa Tanah &amp; Bangunan</v>
          </cell>
          <cell r="K142">
            <v>60.103116883116883</v>
          </cell>
        </row>
        <row r="143">
          <cell r="J143" t="str">
            <v>Sewa Alat Berat</v>
          </cell>
          <cell r="K143">
            <v>36.945454545454545</v>
          </cell>
        </row>
        <row r="144">
          <cell r="J144" t="str">
            <v>Sewa Rumah Dinas</v>
          </cell>
          <cell r="K144">
            <v>0.78857142857142859</v>
          </cell>
        </row>
        <row r="145">
          <cell r="J145" t="str">
            <v>Sewa Lapangan Tennis</v>
          </cell>
          <cell r="K145">
            <v>0.14025974025974028</v>
          </cell>
        </row>
        <row r="146">
          <cell r="J146" t="str">
            <v>Sewa Ged./Ruang /Aula &amp; Asrm</v>
          </cell>
          <cell r="K146">
            <v>1.6433766233766234</v>
          </cell>
        </row>
        <row r="147">
          <cell r="J147" t="str">
            <v>Sewa Kantin</v>
          </cell>
          <cell r="K147">
            <v>0.17142857142857143</v>
          </cell>
        </row>
        <row r="148">
          <cell r="J148" t="str">
            <v>Sewa Lahan</v>
          </cell>
          <cell r="K148">
            <v>0.20779220779220781</v>
          </cell>
        </row>
        <row r="149">
          <cell r="J149" t="str">
            <v>R. Pengambilan &amp; Pemanfaatan Air P.</v>
          </cell>
          <cell r="K149">
            <v>0</v>
          </cell>
        </row>
        <row r="150">
          <cell r="J150" t="str">
            <v>R.Pelayanan Jasa Ketatausahaan</v>
          </cell>
          <cell r="K150">
            <v>0</v>
          </cell>
        </row>
        <row r="151">
          <cell r="J151" t="str">
            <v>Lain - Lain PAD Yang Sah</v>
          </cell>
          <cell r="K151">
            <v>0</v>
          </cell>
        </row>
        <row r="156">
          <cell r="D156" t="str">
            <v>TARGET</v>
          </cell>
          <cell r="E156" t="str">
            <v>REALISASI</v>
          </cell>
        </row>
        <row r="157">
          <cell r="C157" t="str">
            <v>Jan</v>
          </cell>
          <cell r="D157">
            <v>2492251000</v>
          </cell>
          <cell r="E157">
            <v>51285210</v>
          </cell>
        </row>
        <row r="158">
          <cell r="C158" t="str">
            <v>Feb</v>
          </cell>
          <cell r="D158">
            <v>2492251000</v>
          </cell>
          <cell r="E158">
            <v>168833655</v>
          </cell>
        </row>
        <row r="159">
          <cell r="C159" t="str">
            <v>Mar</v>
          </cell>
          <cell r="D159">
            <v>2492251000</v>
          </cell>
          <cell r="E159">
            <v>279311117</v>
          </cell>
        </row>
        <row r="160">
          <cell r="C160" t="str">
            <v>Apr</v>
          </cell>
          <cell r="D160">
            <v>2492251000</v>
          </cell>
          <cell r="E160">
            <v>390641772</v>
          </cell>
        </row>
        <row r="161">
          <cell r="C161" t="str">
            <v>Mei</v>
          </cell>
          <cell r="D161">
            <v>2492251000</v>
          </cell>
          <cell r="E161">
            <v>575000929</v>
          </cell>
        </row>
        <row r="162">
          <cell r="C162" t="str">
            <v>Ju7n</v>
          </cell>
          <cell r="D162">
            <v>2492251000</v>
          </cell>
          <cell r="E162">
            <v>792293979</v>
          </cell>
        </row>
        <row r="163">
          <cell r="C163" t="str">
            <v>Jul</v>
          </cell>
          <cell r="D163">
            <v>2492251000</v>
          </cell>
          <cell r="E163">
            <v>952670289</v>
          </cell>
        </row>
        <row r="164">
          <cell r="C164" t="str">
            <v>Ags</v>
          </cell>
          <cell r="D164">
            <v>2492251000</v>
          </cell>
          <cell r="E164">
            <v>1158775951</v>
          </cell>
        </row>
        <row r="165">
          <cell r="C165" t="str">
            <v>Sep</v>
          </cell>
          <cell r="D165">
            <v>2550000000</v>
          </cell>
          <cell r="E165">
            <v>1330344676</v>
          </cell>
        </row>
        <row r="166">
          <cell r="C166" t="str">
            <v>Okt</v>
          </cell>
          <cell r="D166">
            <v>2550000000</v>
          </cell>
        </row>
        <row r="167">
          <cell r="C167" t="str">
            <v>Nov</v>
          </cell>
          <cell r="D167">
            <v>2550000000</v>
          </cell>
        </row>
        <row r="168">
          <cell r="C168" t="str">
            <v>Des</v>
          </cell>
          <cell r="D168">
            <v>2550000000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G41" sqref="G41"/>
    </sheetView>
  </sheetViews>
  <sheetFormatPr defaultRowHeight="12.75" x14ac:dyDescent="0.2"/>
  <cols>
    <col min="1" max="1" width="17.7109375" customWidth="1"/>
    <col min="5" max="5" width="12.28515625" customWidth="1"/>
    <col min="10" max="10" width="17.7109375" customWidth="1"/>
  </cols>
  <sheetData>
    <row r="2" spans="1:11" ht="22.5" x14ac:dyDescent="0.45">
      <c r="A2" s="658" t="s">
        <v>365</v>
      </c>
      <c r="B2" s="658"/>
      <c r="C2" s="658"/>
      <c r="D2" s="658"/>
      <c r="E2" s="658"/>
      <c r="F2" s="658"/>
      <c r="G2" s="658"/>
      <c r="H2" s="658"/>
      <c r="I2" s="658"/>
      <c r="J2" s="658"/>
    </row>
    <row r="3" spans="1:11" ht="22.5" x14ac:dyDescent="0.45">
      <c r="A3" s="658" t="s">
        <v>366</v>
      </c>
      <c r="B3" s="658"/>
      <c r="C3" s="658"/>
      <c r="D3" s="658"/>
      <c r="E3" s="658"/>
      <c r="F3" s="658"/>
      <c r="G3" s="658"/>
      <c r="H3" s="658"/>
      <c r="I3" s="658"/>
      <c r="J3" s="658"/>
    </row>
    <row r="4" spans="1:11" ht="22.5" x14ac:dyDescent="0.45">
      <c r="A4" s="658" t="s">
        <v>367</v>
      </c>
      <c r="B4" s="658"/>
      <c r="C4" s="658"/>
      <c r="D4" s="658"/>
      <c r="E4" s="658"/>
      <c r="F4" s="658"/>
      <c r="G4" s="658"/>
      <c r="H4" s="658"/>
      <c r="I4" s="658"/>
      <c r="J4" s="658"/>
      <c r="K4" s="10"/>
    </row>
    <row r="10" spans="1:11" ht="16.5" customHeight="1" x14ac:dyDescent="0.2"/>
    <row r="11" spans="1:11" ht="16.5" customHeight="1" x14ac:dyDescent="0.2"/>
    <row r="12" spans="1:11" ht="16.5" customHeight="1" x14ac:dyDescent="0.2"/>
    <row r="13" spans="1:11" ht="15" customHeight="1" x14ac:dyDescent="0.2"/>
    <row r="14" spans="1:11" ht="16.5" customHeight="1" x14ac:dyDescent="0.2"/>
    <row r="15" spans="1:11" ht="17.25" customHeight="1" x14ac:dyDescent="0.2"/>
    <row r="16" spans="1:11" ht="18" customHeight="1" x14ac:dyDescent="0.2"/>
    <row r="17" spans="1:10" ht="15.75" customHeight="1" x14ac:dyDescent="0.2"/>
    <row r="23" spans="1:10" ht="22.5" x14ac:dyDescent="0.45">
      <c r="A23" s="658" t="s">
        <v>368</v>
      </c>
      <c r="B23" s="658"/>
      <c r="C23" s="658"/>
      <c r="D23" s="658"/>
      <c r="E23" s="658"/>
      <c r="F23" s="658"/>
      <c r="G23" s="658"/>
      <c r="H23" s="658"/>
      <c r="I23" s="658"/>
      <c r="J23" s="658"/>
    </row>
    <row r="24" spans="1:10" ht="22.5" x14ac:dyDescent="0.45">
      <c r="A24" s="450"/>
      <c r="B24" s="450"/>
      <c r="C24" s="450"/>
      <c r="D24" s="450"/>
      <c r="E24" s="450"/>
      <c r="F24" s="450"/>
      <c r="G24" s="450"/>
      <c r="H24" s="450"/>
      <c r="I24" s="450"/>
      <c r="J24" s="450"/>
    </row>
    <row r="25" spans="1:10" ht="15" x14ac:dyDescent="0.3">
      <c r="A25" s="657" t="s">
        <v>369</v>
      </c>
      <c r="B25" s="657"/>
      <c r="C25" s="657"/>
      <c r="D25" s="657"/>
      <c r="E25" s="657"/>
      <c r="F25" s="657"/>
      <c r="G25" s="657"/>
      <c r="H25" s="657"/>
      <c r="I25" s="657"/>
      <c r="J25" s="657"/>
    </row>
  </sheetData>
  <mergeCells count="5">
    <mergeCell ref="A25:J25"/>
    <mergeCell ref="A2:J2"/>
    <mergeCell ref="A3:J3"/>
    <mergeCell ref="A23:J23"/>
    <mergeCell ref="A4:J4"/>
  </mergeCells>
  <phoneticPr fontId="18" type="noConversion"/>
  <pageMargins left="2" right="0.75" top="1" bottom="1" header="0.5" footer="0.5"/>
  <pageSetup paperSize="5" orientation="landscape" horizontalDpi="4294967294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B1:Q80"/>
  <sheetViews>
    <sheetView view="pageBreakPreview" zoomScale="75" zoomScaleNormal="84" workbookViewId="0">
      <selection activeCell="G41" sqref="G41"/>
    </sheetView>
  </sheetViews>
  <sheetFormatPr defaultRowHeight="12.75" x14ac:dyDescent="0.2"/>
  <cols>
    <col min="1" max="1" width="2" customWidth="1"/>
    <col min="2" max="2" width="26.7109375" customWidth="1"/>
    <col min="3" max="3" width="7.5703125" customWidth="1"/>
    <col min="4" max="4" width="3" customWidth="1"/>
    <col min="5" max="5" width="23" customWidth="1"/>
    <col min="6" max="6" width="16.28515625" customWidth="1"/>
    <col min="7" max="7" width="16.5703125" customWidth="1"/>
    <col min="8" max="8" width="15.7109375" customWidth="1"/>
    <col min="9" max="9" width="12.7109375" customWidth="1"/>
    <col min="10" max="10" width="13.85546875" customWidth="1"/>
    <col min="11" max="11" width="14.28515625" customWidth="1"/>
    <col min="12" max="12" width="13.140625" bestFit="1" customWidth="1"/>
    <col min="13" max="13" width="16.42578125" customWidth="1"/>
    <col min="14" max="14" width="14.5703125" customWidth="1"/>
    <col min="15" max="15" width="10.5703125" customWidth="1"/>
    <col min="16" max="16" width="15.7109375" customWidth="1"/>
    <col min="17" max="17" width="0.7109375" customWidth="1"/>
  </cols>
  <sheetData>
    <row r="1" spans="2:17" ht="18" x14ac:dyDescent="0.25">
      <c r="B1" s="740" t="s">
        <v>97</v>
      </c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85"/>
    </row>
    <row r="2" spans="2:17" ht="18" x14ac:dyDescent="0.25">
      <c r="B2" s="740" t="s">
        <v>98</v>
      </c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85"/>
    </row>
    <row r="3" spans="2:17" ht="18" x14ac:dyDescent="0.25">
      <c r="B3" s="740" t="s">
        <v>99</v>
      </c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</row>
    <row r="4" spans="2:17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2:17" x14ac:dyDescent="0.2">
      <c r="B5" s="1" t="s">
        <v>100</v>
      </c>
      <c r="C5" s="1"/>
      <c r="D5" s="11" t="s">
        <v>0</v>
      </c>
      <c r="E5" s="741" t="s">
        <v>101</v>
      </c>
      <c r="F5" s="741"/>
      <c r="G5" s="741"/>
      <c r="H5" s="741"/>
      <c r="I5" s="741"/>
      <c r="J5" s="9"/>
      <c r="K5" s="9"/>
      <c r="L5" s="9"/>
      <c r="M5" s="9"/>
      <c r="N5" s="9"/>
      <c r="O5" s="9"/>
      <c r="P5" s="9"/>
      <c r="Q5" s="85"/>
    </row>
    <row r="6" spans="2:17" x14ac:dyDescent="0.2">
      <c r="B6" s="1" t="s">
        <v>102</v>
      </c>
      <c r="C6" s="1"/>
      <c r="D6" s="11" t="s">
        <v>0</v>
      </c>
      <c r="E6" s="741" t="str">
        <f>D39</f>
        <v>Prasetyo Budie Yuwono, ME</v>
      </c>
      <c r="F6" s="741"/>
      <c r="G6" s="741"/>
      <c r="H6" s="741"/>
      <c r="I6" s="413"/>
      <c r="J6" s="9"/>
      <c r="K6" s="9"/>
      <c r="L6" s="9"/>
      <c r="M6" s="9"/>
      <c r="N6" s="9"/>
      <c r="O6" s="9"/>
      <c r="P6" s="9"/>
      <c r="Q6" s="85"/>
    </row>
    <row r="7" spans="2:17" x14ac:dyDescent="0.2">
      <c r="B7" s="1" t="s">
        <v>103</v>
      </c>
      <c r="C7" s="1"/>
      <c r="D7" s="11" t="s">
        <v>0</v>
      </c>
      <c r="E7" s="741" t="str">
        <f>MASTER!H79</f>
        <v>S i s w a n t o, S E</v>
      </c>
      <c r="F7" s="741"/>
      <c r="G7" s="741"/>
      <c r="H7" s="741"/>
      <c r="I7" s="413"/>
      <c r="J7" s="9"/>
      <c r="K7" s="9"/>
      <c r="L7" s="9"/>
      <c r="M7" s="9"/>
      <c r="N7" s="9"/>
      <c r="O7" s="9"/>
      <c r="P7" s="9"/>
      <c r="Q7" s="85"/>
    </row>
    <row r="8" spans="2:17" x14ac:dyDescent="0.2">
      <c r="B8" s="13" t="s">
        <v>105</v>
      </c>
      <c r="C8" s="9"/>
      <c r="D8" s="9" t="s">
        <v>0</v>
      </c>
      <c r="E8" s="14" t="str">
        <f>+MASTER!H38</f>
        <v>Januari  2014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5"/>
    </row>
    <row r="9" spans="2:17" ht="13.5" thickBot="1" x14ac:dyDescent="0.25">
      <c r="B9" s="13"/>
      <c r="C9" s="9"/>
      <c r="D9" s="9"/>
      <c r="E9" s="1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85"/>
    </row>
    <row r="10" spans="2:17" ht="22.5" customHeight="1" thickTop="1" x14ac:dyDescent="0.2">
      <c r="B10" s="745" t="s">
        <v>106</v>
      </c>
      <c r="C10" s="745" t="s">
        <v>107</v>
      </c>
      <c r="D10" s="746"/>
      <c r="E10" s="746"/>
      <c r="F10" s="745" t="s">
        <v>108</v>
      </c>
      <c r="G10" s="749" t="s">
        <v>109</v>
      </c>
      <c r="H10" s="749"/>
      <c r="I10" s="749"/>
      <c r="J10" s="749" t="s">
        <v>110</v>
      </c>
      <c r="K10" s="749"/>
      <c r="L10" s="749"/>
      <c r="M10" s="749" t="s">
        <v>111</v>
      </c>
      <c r="N10" s="749"/>
      <c r="O10" s="749"/>
      <c r="P10" s="749"/>
      <c r="Q10" s="85"/>
    </row>
    <row r="11" spans="2:17" ht="12.75" customHeight="1" x14ac:dyDescent="0.2">
      <c r="B11" s="743"/>
      <c r="C11" s="747"/>
      <c r="D11" s="747"/>
      <c r="E11" s="747"/>
      <c r="F11" s="743"/>
      <c r="G11" s="742" t="s">
        <v>112</v>
      </c>
      <c r="H11" s="742" t="s">
        <v>113</v>
      </c>
      <c r="I11" s="742" t="s">
        <v>37</v>
      </c>
      <c r="J11" s="742" t="s">
        <v>112</v>
      </c>
      <c r="K11" s="742" t="s">
        <v>113</v>
      </c>
      <c r="L11" s="742" t="s">
        <v>37</v>
      </c>
      <c r="M11" s="742" t="s">
        <v>114</v>
      </c>
      <c r="N11" s="742" t="s">
        <v>115</v>
      </c>
      <c r="O11" s="742" t="s">
        <v>116</v>
      </c>
      <c r="P11" s="742" t="s">
        <v>117</v>
      </c>
      <c r="Q11" s="85"/>
    </row>
    <row r="12" spans="2:17" ht="12.75" customHeight="1" x14ac:dyDescent="0.2">
      <c r="B12" s="743"/>
      <c r="C12" s="747"/>
      <c r="D12" s="747"/>
      <c r="E12" s="747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85"/>
    </row>
    <row r="13" spans="2:17" ht="18" customHeight="1" x14ac:dyDescent="0.2">
      <c r="B13" s="743"/>
      <c r="C13" s="747"/>
      <c r="D13" s="747"/>
      <c r="E13" s="747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85"/>
    </row>
    <row r="14" spans="2:17" ht="25.5" customHeight="1" x14ac:dyDescent="0.2">
      <c r="B14" s="744"/>
      <c r="C14" s="748"/>
      <c r="D14" s="748"/>
      <c r="E14" s="748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85"/>
    </row>
    <row r="15" spans="2:17" ht="17.25" customHeight="1" x14ac:dyDescent="0.2">
      <c r="B15" s="278">
        <v>1</v>
      </c>
      <c r="C15" s="751">
        <v>2</v>
      </c>
      <c r="D15" s="752"/>
      <c r="E15" s="753"/>
      <c r="F15" s="279">
        <v>3</v>
      </c>
      <c r="G15" s="280">
        <v>4</v>
      </c>
      <c r="H15" s="280">
        <v>5</v>
      </c>
      <c r="I15" s="280" t="s">
        <v>118</v>
      </c>
      <c r="J15" s="280">
        <v>7</v>
      </c>
      <c r="K15" s="280">
        <v>8</v>
      </c>
      <c r="L15" s="280" t="s">
        <v>119</v>
      </c>
      <c r="M15" s="280" t="s">
        <v>120</v>
      </c>
      <c r="N15" s="280" t="s">
        <v>121</v>
      </c>
      <c r="O15" s="280" t="s">
        <v>122</v>
      </c>
      <c r="P15" s="280" t="s">
        <v>123</v>
      </c>
      <c r="Q15" s="85"/>
    </row>
    <row r="16" spans="2:17" ht="9.75" customHeight="1" x14ac:dyDescent="0.2">
      <c r="B16" s="414"/>
      <c r="C16" s="414"/>
      <c r="D16" s="415"/>
      <c r="E16" s="416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85"/>
    </row>
    <row r="17" spans="2:17" ht="20.100000000000001" customHeight="1" x14ac:dyDescent="0.2">
      <c r="B17" s="418" t="s">
        <v>124</v>
      </c>
      <c r="C17" s="418" t="s">
        <v>125</v>
      </c>
      <c r="D17" s="419"/>
      <c r="E17" s="420"/>
      <c r="F17" s="24">
        <f>SUM(F18:F24)</f>
        <v>4042500000</v>
      </c>
      <c r="G17" s="24">
        <f>SUM(G18:G24)</f>
        <v>0</v>
      </c>
      <c r="H17" s="24">
        <f>SUM(H18:H24)</f>
        <v>0</v>
      </c>
      <c r="I17" s="27">
        <f t="shared" ref="I17:I25" si="0">+H17-G17</f>
        <v>0</v>
      </c>
      <c r="J17" s="24">
        <f>SUM(J18:J24)</f>
        <v>142304120</v>
      </c>
      <c r="K17" s="24">
        <f>SUM(K18:K24)</f>
        <v>142304120</v>
      </c>
      <c r="L17" s="27">
        <f t="shared" ref="L17:L25" si="1">+K17-J17</f>
        <v>0</v>
      </c>
      <c r="M17" s="24">
        <f t="shared" ref="M17:N25" si="2">+G17+J17</f>
        <v>142304120</v>
      </c>
      <c r="N17" s="24">
        <f t="shared" si="2"/>
        <v>142304120</v>
      </c>
      <c r="O17" s="27">
        <f t="shared" ref="O17:O25" si="3">+N17-M17</f>
        <v>0</v>
      </c>
      <c r="P17" s="24">
        <f t="shared" ref="P17:P25" si="4">+F17-M17</f>
        <v>3900195880</v>
      </c>
      <c r="Q17" s="85"/>
    </row>
    <row r="18" spans="2:17" ht="20.100000000000001" customHeight="1" x14ac:dyDescent="0.2">
      <c r="B18" s="421" t="s">
        <v>126</v>
      </c>
      <c r="C18" s="421" t="s">
        <v>127</v>
      </c>
      <c r="D18" s="419"/>
      <c r="E18" s="420"/>
      <c r="F18" s="27">
        <f>'REALISASI PEN'!D9+'REALISASI PEN'!D19+'REALISASI PEN'!D29+'REALISASI PEN'!D39+'REALISASI PEN'!D50+'REALISASI PEN'!D60+'REALISASI PEN'!D70</f>
        <v>2417310000</v>
      </c>
      <c r="G18" s="243">
        <f>+'REALISASI PEN'!E80</f>
        <v>0</v>
      </c>
      <c r="H18" s="243">
        <f>+G18</f>
        <v>0</v>
      </c>
      <c r="I18" s="27">
        <f>+H18-G18</f>
        <v>0</v>
      </c>
      <c r="J18" s="27">
        <f>+'REALISASI PEN'!F80</f>
        <v>103207420</v>
      </c>
      <c r="K18" s="27">
        <f>+J18</f>
        <v>103207420</v>
      </c>
      <c r="L18" s="27">
        <f t="shared" si="1"/>
        <v>0</v>
      </c>
      <c r="M18" s="27">
        <f t="shared" si="2"/>
        <v>103207420</v>
      </c>
      <c r="N18" s="27">
        <f>+H18+K18</f>
        <v>103207420</v>
      </c>
      <c r="O18" s="27">
        <f t="shared" si="3"/>
        <v>0</v>
      </c>
      <c r="P18" s="27">
        <f t="shared" si="4"/>
        <v>2314102580</v>
      </c>
      <c r="Q18" s="85"/>
    </row>
    <row r="19" spans="2:17" ht="20.100000000000001" customHeight="1" x14ac:dyDescent="0.2">
      <c r="B19" s="421" t="s">
        <v>128</v>
      </c>
      <c r="C19" s="421" t="s">
        <v>129</v>
      </c>
      <c r="D19" s="419"/>
      <c r="E19" s="420"/>
      <c r="F19" s="27">
        <f>'REALISASI PEN'!D10+'REALISASI PEN'!D20+'REALISASI PEN'!D30+'REALISASI PEN'!D40+'REALISASI PEN'!D51+'REALISASI PEN'!D61+'REALISASI PEN'!D71</f>
        <v>1516720000</v>
      </c>
      <c r="G19" s="243">
        <f>+'REALISASI PEN'!E81</f>
        <v>0</v>
      </c>
      <c r="H19" s="243">
        <f t="shared" ref="H19:H24" si="5">+G19</f>
        <v>0</v>
      </c>
      <c r="I19" s="27">
        <f>+H19-G19</f>
        <v>0</v>
      </c>
      <c r="J19" s="27">
        <f>+'REALISASI PEN'!F81</f>
        <v>32000000</v>
      </c>
      <c r="K19" s="27">
        <f t="shared" ref="K19:K25" si="6">+J19</f>
        <v>32000000</v>
      </c>
      <c r="L19" s="27">
        <f t="shared" si="1"/>
        <v>0</v>
      </c>
      <c r="M19" s="27">
        <f t="shared" si="2"/>
        <v>32000000</v>
      </c>
      <c r="N19" s="27">
        <f>+H19+K19</f>
        <v>32000000</v>
      </c>
      <c r="O19" s="27">
        <f t="shared" si="3"/>
        <v>0</v>
      </c>
      <c r="P19" s="27">
        <f t="shared" si="4"/>
        <v>1484720000</v>
      </c>
      <c r="Q19" s="85"/>
    </row>
    <row r="20" spans="2:17" ht="20.100000000000001" customHeight="1" x14ac:dyDescent="0.2">
      <c r="B20" s="421" t="s">
        <v>130</v>
      </c>
      <c r="C20" s="421" t="s">
        <v>131</v>
      </c>
      <c r="D20" s="419"/>
      <c r="E20" s="420"/>
      <c r="F20" s="27">
        <f>'REALISASI PEN'!D11+'REALISASI PEN'!D21+'REALISASI PEN'!D31+'REALISASI PEN'!D41+'REALISASI PEN'!D52+'REALISASI PEN'!D62+'REALISASI PEN'!D72</f>
        <v>30360000</v>
      </c>
      <c r="G20" s="243">
        <f>+'REALISASI PEN'!E82</f>
        <v>0</v>
      </c>
      <c r="H20" s="243">
        <f t="shared" si="5"/>
        <v>0</v>
      </c>
      <c r="I20" s="27">
        <f t="shared" si="0"/>
        <v>0</v>
      </c>
      <c r="J20" s="27">
        <f>+'REALISASI PEN'!F82</f>
        <v>4410000</v>
      </c>
      <c r="K20" s="27">
        <f t="shared" si="6"/>
        <v>4410000</v>
      </c>
      <c r="L20" s="27">
        <f t="shared" si="1"/>
        <v>0</v>
      </c>
      <c r="M20" s="27">
        <f t="shared" si="2"/>
        <v>4410000</v>
      </c>
      <c r="N20" s="27">
        <f t="shared" si="2"/>
        <v>4410000</v>
      </c>
      <c r="O20" s="27">
        <f t="shared" si="3"/>
        <v>0</v>
      </c>
      <c r="P20" s="27">
        <f t="shared" si="4"/>
        <v>25950000</v>
      </c>
      <c r="Q20" s="85"/>
    </row>
    <row r="21" spans="2:17" ht="20.100000000000001" customHeight="1" x14ac:dyDescent="0.2">
      <c r="B21" s="421" t="s">
        <v>132</v>
      </c>
      <c r="C21" s="421" t="s">
        <v>133</v>
      </c>
      <c r="D21" s="419"/>
      <c r="E21" s="420"/>
      <c r="F21" s="27">
        <f>'REALISASI PEN'!D12+'REALISASI PEN'!D22+'REALISASI PEN'!D32+'REALISASI PEN'!D42+'REALISASI PEN'!D53+'REALISASI PEN'!D63+'REALISASI PEN'!D73</f>
        <v>3600000</v>
      </c>
      <c r="G21" s="243">
        <f>+'REALISASI PEN'!E83</f>
        <v>0</v>
      </c>
      <c r="H21" s="243">
        <f t="shared" si="5"/>
        <v>0</v>
      </c>
      <c r="I21" s="27">
        <f t="shared" si="0"/>
        <v>0</v>
      </c>
      <c r="J21" s="27">
        <f>+'REALISASI PEN'!F83</f>
        <v>300000</v>
      </c>
      <c r="K21" s="27">
        <f t="shared" si="6"/>
        <v>300000</v>
      </c>
      <c r="L21" s="27">
        <f t="shared" si="1"/>
        <v>0</v>
      </c>
      <c r="M21" s="27">
        <f t="shared" si="2"/>
        <v>300000</v>
      </c>
      <c r="N21" s="27">
        <f t="shared" si="2"/>
        <v>300000</v>
      </c>
      <c r="O21" s="27">
        <f t="shared" si="3"/>
        <v>0</v>
      </c>
      <c r="P21" s="27">
        <f t="shared" si="4"/>
        <v>3300000</v>
      </c>
      <c r="Q21" s="85"/>
    </row>
    <row r="22" spans="2:17" ht="20.100000000000001" customHeight="1" x14ac:dyDescent="0.2">
      <c r="B22" s="421" t="s">
        <v>134</v>
      </c>
      <c r="C22" s="421" t="s">
        <v>135</v>
      </c>
      <c r="D22" s="419"/>
      <c r="E22" s="420"/>
      <c r="F22" s="27">
        <f>'REALISASI PEN'!D13+'REALISASI PEN'!D23+'REALISASI PEN'!D33+'REALISASI PEN'!D43+'REALISASI PEN'!D54+'REALISASI PEN'!D64+'REALISASI PEN'!D74</f>
        <v>59910000</v>
      </c>
      <c r="G22" s="243">
        <f>+'REALISASI PEN'!E84</f>
        <v>0</v>
      </c>
      <c r="H22" s="243">
        <f t="shared" si="5"/>
        <v>0</v>
      </c>
      <c r="I22" s="27">
        <f t="shared" si="0"/>
        <v>0</v>
      </c>
      <c r="J22" s="27">
        <f>+'REALISASI PEN'!F84</f>
        <v>0</v>
      </c>
      <c r="K22" s="27">
        <f t="shared" si="6"/>
        <v>0</v>
      </c>
      <c r="L22" s="27">
        <f t="shared" si="1"/>
        <v>0</v>
      </c>
      <c r="M22" s="27">
        <f t="shared" si="2"/>
        <v>0</v>
      </c>
      <c r="N22" s="27">
        <f t="shared" si="2"/>
        <v>0</v>
      </c>
      <c r="O22" s="27">
        <f t="shared" si="3"/>
        <v>0</v>
      </c>
      <c r="P22" s="27">
        <f t="shared" si="4"/>
        <v>59910000</v>
      </c>
      <c r="Q22" s="85"/>
    </row>
    <row r="23" spans="2:17" ht="20.100000000000001" customHeight="1" x14ac:dyDescent="0.2">
      <c r="B23" s="421" t="s">
        <v>136</v>
      </c>
      <c r="C23" s="421" t="s">
        <v>137</v>
      </c>
      <c r="D23" s="419"/>
      <c r="E23" s="420"/>
      <c r="F23" s="27">
        <f>'REALISASI PEN'!D14+'REALISASI PEN'!D24+'REALISASI PEN'!D34+'REALISASI PEN'!D44+'REALISASI PEN'!D55+'REALISASI PEN'!D65+'REALISASI PEN'!D75</f>
        <v>6600000</v>
      </c>
      <c r="G23" s="243">
        <f>+'REALISASI PEN'!E85</f>
        <v>0</v>
      </c>
      <c r="H23" s="243">
        <f t="shared" si="5"/>
        <v>0</v>
      </c>
      <c r="I23" s="27">
        <f t="shared" si="0"/>
        <v>0</v>
      </c>
      <c r="J23" s="27">
        <f>+'REALISASI PEN'!F85</f>
        <v>0</v>
      </c>
      <c r="K23" s="27">
        <f t="shared" si="6"/>
        <v>0</v>
      </c>
      <c r="L23" s="27">
        <f t="shared" si="1"/>
        <v>0</v>
      </c>
      <c r="M23" s="27">
        <f t="shared" si="2"/>
        <v>0</v>
      </c>
      <c r="N23" s="27">
        <f t="shared" si="2"/>
        <v>0</v>
      </c>
      <c r="O23" s="27">
        <f t="shared" si="3"/>
        <v>0</v>
      </c>
      <c r="P23" s="27">
        <f t="shared" si="4"/>
        <v>6600000</v>
      </c>
      <c r="Q23" s="85"/>
    </row>
    <row r="24" spans="2:17" ht="20.100000000000001" customHeight="1" x14ac:dyDescent="0.2">
      <c r="B24" s="421" t="s">
        <v>138</v>
      </c>
      <c r="C24" s="421" t="s">
        <v>139</v>
      </c>
      <c r="D24" s="419"/>
      <c r="E24" s="420"/>
      <c r="F24" s="27">
        <f>'REALISASI PEN'!D15+'REALISASI PEN'!D25+'REALISASI PEN'!D35+'REALISASI PEN'!D45+'REALISASI PEN'!D56+'REALISASI PEN'!D76</f>
        <v>8000000</v>
      </c>
      <c r="G24" s="243">
        <f>+'REALISASI PEN'!E86</f>
        <v>0</v>
      </c>
      <c r="H24" s="243">
        <f t="shared" si="5"/>
        <v>0</v>
      </c>
      <c r="I24" s="27">
        <f t="shared" si="0"/>
        <v>0</v>
      </c>
      <c r="J24" s="27">
        <f>+'REALISASI PEN'!F86</f>
        <v>2386700</v>
      </c>
      <c r="K24" s="27">
        <f t="shared" si="6"/>
        <v>2386700</v>
      </c>
      <c r="L24" s="27">
        <f t="shared" si="1"/>
        <v>0</v>
      </c>
      <c r="M24" s="27">
        <f t="shared" si="2"/>
        <v>2386700</v>
      </c>
      <c r="N24" s="27">
        <f t="shared" si="2"/>
        <v>2386700</v>
      </c>
      <c r="O24" s="27">
        <f t="shared" si="3"/>
        <v>0</v>
      </c>
      <c r="P24" s="27">
        <f t="shared" si="4"/>
        <v>5613300</v>
      </c>
      <c r="Q24" s="85"/>
    </row>
    <row r="25" spans="2:17" ht="20.100000000000001" customHeight="1" x14ac:dyDescent="0.2">
      <c r="B25" s="418" t="s">
        <v>140</v>
      </c>
      <c r="C25" s="418" t="s">
        <v>141</v>
      </c>
      <c r="D25" s="419"/>
      <c r="E25" s="420"/>
      <c r="F25" s="24">
        <v>0</v>
      </c>
      <c r="G25" s="24">
        <v>0</v>
      </c>
      <c r="H25" s="422">
        <v>0</v>
      </c>
      <c r="I25" s="27">
        <f t="shared" si="0"/>
        <v>0</v>
      </c>
      <c r="J25" s="24">
        <f>+'REALISASI PEN'!F87</f>
        <v>0</v>
      </c>
      <c r="K25" s="27">
        <f t="shared" si="6"/>
        <v>0</v>
      </c>
      <c r="L25" s="27">
        <f t="shared" si="1"/>
        <v>0</v>
      </c>
      <c r="M25" s="24">
        <f t="shared" si="2"/>
        <v>0</v>
      </c>
      <c r="N25" s="24">
        <f t="shared" si="2"/>
        <v>0</v>
      </c>
      <c r="O25" s="27">
        <f t="shared" si="3"/>
        <v>0</v>
      </c>
      <c r="P25" s="27">
        <f t="shared" si="4"/>
        <v>0</v>
      </c>
      <c r="Q25" s="85"/>
    </row>
    <row r="26" spans="2:17" ht="20.100000000000001" customHeight="1" x14ac:dyDescent="0.2">
      <c r="B26" s="418"/>
      <c r="C26" s="418"/>
      <c r="D26" s="423"/>
      <c r="E26" s="424"/>
      <c r="F26" s="24"/>
      <c r="G26" s="24"/>
      <c r="H26" s="422"/>
      <c r="I26" s="27"/>
      <c r="J26" s="24"/>
      <c r="K26" s="24"/>
      <c r="L26" s="27"/>
      <c r="M26" s="24"/>
      <c r="N26" s="24"/>
      <c r="O26" s="27"/>
      <c r="P26" s="27"/>
      <c r="Q26" s="85"/>
    </row>
    <row r="27" spans="2:17" ht="20.100000000000001" customHeight="1" x14ac:dyDescent="0.2">
      <c r="B27" s="425"/>
      <c r="C27" s="425"/>
      <c r="D27" s="426"/>
      <c r="E27" s="427"/>
      <c r="F27" s="208"/>
      <c r="G27" s="281"/>
      <c r="H27" s="428"/>
      <c r="I27" s="208"/>
      <c r="J27" s="281"/>
      <c r="K27" s="281"/>
      <c r="L27" s="208"/>
      <c r="M27" s="281"/>
      <c r="N27" s="281"/>
      <c r="O27" s="208"/>
      <c r="P27" s="208"/>
      <c r="Q27" s="85"/>
    </row>
    <row r="28" spans="2:17" ht="29.25" customHeight="1" thickBot="1" x14ac:dyDescent="0.25">
      <c r="B28" s="429"/>
      <c r="C28" s="754" t="s">
        <v>142</v>
      </c>
      <c r="D28" s="755"/>
      <c r="E28" s="756"/>
      <c r="F28" s="282">
        <f t="shared" ref="F28:K28" si="7">+F17+F25+F26+F27</f>
        <v>4042500000</v>
      </c>
      <c r="G28" s="282">
        <f t="shared" si="7"/>
        <v>0</v>
      </c>
      <c r="H28" s="282">
        <f t="shared" si="7"/>
        <v>0</v>
      </c>
      <c r="I28" s="282">
        <f t="shared" si="7"/>
        <v>0</v>
      </c>
      <c r="J28" s="282">
        <f t="shared" si="7"/>
        <v>142304120</v>
      </c>
      <c r="K28" s="282">
        <f t="shared" si="7"/>
        <v>142304120</v>
      </c>
      <c r="L28" s="282"/>
      <c r="M28" s="282">
        <f>+M17+M25+M26+M27</f>
        <v>142304120</v>
      </c>
      <c r="N28" s="282">
        <f>+N17+N25+N26+N27</f>
        <v>142304120</v>
      </c>
      <c r="O28" s="282"/>
      <c r="P28" s="282">
        <f>+P17+P25+P26+P27</f>
        <v>3900195880</v>
      </c>
      <c r="Q28" s="85"/>
    </row>
    <row r="29" spans="2:17" ht="13.5" customHeight="1" thickTop="1" x14ac:dyDescent="0.2">
      <c r="B29" s="583" t="s">
        <v>541</v>
      </c>
      <c r="C29" s="431"/>
      <c r="D29" s="431"/>
      <c r="E29" s="431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85"/>
    </row>
    <row r="30" spans="2:17" ht="13.5" customHeight="1" x14ac:dyDescent="0.2">
      <c r="B30" s="430"/>
      <c r="C30" s="431"/>
      <c r="D30" s="431"/>
      <c r="E30" s="431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85"/>
    </row>
    <row r="31" spans="2:17" ht="13.5" customHeight="1" x14ac:dyDescent="0.2">
      <c r="B31" s="430"/>
      <c r="C31" s="431"/>
      <c r="D31" s="431"/>
      <c r="E31" s="431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85"/>
    </row>
    <row r="32" spans="2:17" ht="15" x14ac:dyDescent="0.2">
      <c r="B32" s="85"/>
      <c r="C32" s="85"/>
      <c r="D32" s="584"/>
      <c r="E32" s="584"/>
      <c r="F32" s="584"/>
      <c r="G32" s="584"/>
      <c r="H32" s="584"/>
      <c r="I32" s="584"/>
      <c r="J32" s="584"/>
      <c r="K32" s="750" t="str">
        <f>MASTER!G31</f>
        <v>Semarang, 30 Januari  2014</v>
      </c>
      <c r="L32" s="750"/>
      <c r="M32" s="750"/>
      <c r="N32" s="750"/>
      <c r="O32" s="338"/>
      <c r="P32" s="433"/>
      <c r="Q32" s="85"/>
    </row>
    <row r="33" spans="2:17" ht="11.25" customHeight="1" x14ac:dyDescent="0.2">
      <c r="B33" s="85"/>
      <c r="C33" s="85"/>
      <c r="D33" s="757" t="s">
        <v>143</v>
      </c>
      <c r="E33" s="757"/>
      <c r="F33" s="757"/>
      <c r="G33" s="586"/>
      <c r="H33" s="586"/>
      <c r="I33" s="584"/>
      <c r="J33" s="584"/>
      <c r="K33" s="750" t="s">
        <v>144</v>
      </c>
      <c r="L33" s="750"/>
      <c r="M33" s="750"/>
      <c r="N33" s="750"/>
      <c r="O33" s="338"/>
      <c r="P33" s="433"/>
      <c r="Q33" s="85"/>
    </row>
    <row r="34" spans="2:17" ht="15" x14ac:dyDescent="0.2">
      <c r="B34" s="85"/>
      <c r="C34" s="85"/>
      <c r="D34" s="757" t="s">
        <v>145</v>
      </c>
      <c r="E34" s="757"/>
      <c r="F34" s="757"/>
      <c r="G34" s="586"/>
      <c r="H34" s="586"/>
      <c r="I34" s="584"/>
      <c r="J34" s="584"/>
      <c r="K34" s="584"/>
      <c r="L34" s="587"/>
      <c r="M34" s="587"/>
      <c r="N34" s="584"/>
      <c r="O34" s="434"/>
      <c r="P34" s="434"/>
      <c r="Q34" s="85"/>
    </row>
    <row r="35" spans="2:17" ht="15" x14ac:dyDescent="0.2">
      <c r="B35" s="85"/>
      <c r="C35" s="85"/>
      <c r="D35" s="585"/>
      <c r="E35" s="585"/>
      <c r="F35" s="585"/>
      <c r="G35" s="586"/>
      <c r="H35" s="586"/>
      <c r="I35" s="584"/>
      <c r="J35" s="584"/>
      <c r="K35" s="584"/>
      <c r="L35" s="587"/>
      <c r="M35" s="587"/>
      <c r="N35" s="584"/>
      <c r="O35" s="434"/>
      <c r="P35" s="434"/>
      <c r="Q35" s="85"/>
    </row>
    <row r="36" spans="2:17" ht="15" x14ac:dyDescent="0.2">
      <c r="B36" s="85"/>
      <c r="C36" s="85"/>
      <c r="D36" s="585"/>
      <c r="E36" s="585"/>
      <c r="F36" s="585"/>
      <c r="G36" s="586"/>
      <c r="H36" s="586"/>
      <c r="I36" s="584"/>
      <c r="J36" s="584"/>
      <c r="K36" s="584"/>
      <c r="L36" s="587"/>
      <c r="M36" s="587"/>
      <c r="N36" s="584"/>
      <c r="O36" s="434"/>
      <c r="P36" s="434"/>
      <c r="Q36" s="85"/>
    </row>
    <row r="37" spans="2:17" ht="15" x14ac:dyDescent="0.2">
      <c r="B37" s="85"/>
      <c r="C37" s="85"/>
      <c r="D37" s="584"/>
      <c r="E37" s="584"/>
      <c r="F37" s="584"/>
      <c r="G37" s="586"/>
      <c r="H37" s="586"/>
      <c r="I37" s="584"/>
      <c r="J37" s="588"/>
      <c r="K37" s="584"/>
      <c r="L37" s="587"/>
      <c r="M37" s="587"/>
      <c r="N37" s="584"/>
      <c r="O37" s="434"/>
      <c r="P37" s="434"/>
      <c r="Q37" s="85"/>
    </row>
    <row r="38" spans="2:17" ht="15" x14ac:dyDescent="0.2">
      <c r="B38" s="85"/>
      <c r="C38" s="85"/>
      <c r="D38" s="584"/>
      <c r="E38" s="584"/>
      <c r="F38" s="584"/>
      <c r="G38" s="586"/>
      <c r="H38" s="586"/>
      <c r="I38" s="584"/>
      <c r="J38" s="586"/>
      <c r="K38" s="584"/>
      <c r="L38" s="587"/>
      <c r="M38" s="587"/>
      <c r="N38" s="584"/>
      <c r="O38" s="434"/>
      <c r="P38" s="434"/>
      <c r="Q38" s="85"/>
    </row>
    <row r="39" spans="2:17" ht="15.75" x14ac:dyDescent="0.25">
      <c r="B39" s="85"/>
      <c r="C39" s="85"/>
      <c r="D39" s="758" t="s">
        <v>86</v>
      </c>
      <c r="E39" s="758"/>
      <c r="F39" s="758"/>
      <c r="G39" s="586"/>
      <c r="H39" s="586"/>
      <c r="I39" s="584"/>
      <c r="J39" s="588"/>
      <c r="K39" s="738" t="str">
        <f>MASTER!H76</f>
        <v>S i s w a n t o, S E</v>
      </c>
      <c r="L39" s="738"/>
      <c r="M39" s="738"/>
      <c r="N39" s="738"/>
      <c r="O39" s="435"/>
      <c r="P39" s="436"/>
      <c r="Q39" s="85"/>
    </row>
    <row r="40" spans="2:17" ht="15.75" x14ac:dyDescent="0.25">
      <c r="B40" s="85"/>
      <c r="C40" s="85"/>
      <c r="D40" s="730" t="s">
        <v>338</v>
      </c>
      <c r="E40" s="730"/>
      <c r="F40" s="730"/>
      <c r="G40" s="586"/>
      <c r="H40" s="586"/>
      <c r="I40" s="584"/>
      <c r="J40" s="584"/>
      <c r="K40" s="739" t="str">
        <f>MASTER!H77</f>
        <v>NIP. 19640814 199103 1 011</v>
      </c>
      <c r="L40" s="739"/>
      <c r="M40" s="739"/>
      <c r="N40" s="739"/>
      <c r="O40" s="437"/>
      <c r="P40" s="438"/>
      <c r="Q40" s="85"/>
    </row>
    <row r="41" spans="2:17" x14ac:dyDescent="0.2">
      <c r="G41" s="48"/>
      <c r="H41" s="48"/>
    </row>
    <row r="42" spans="2:17" x14ac:dyDescent="0.2">
      <c r="G42" s="48"/>
      <c r="H42" s="48"/>
      <c r="J42" s="48"/>
      <c r="K42" s="48"/>
      <c r="M42" s="48"/>
      <c r="N42" s="48"/>
    </row>
    <row r="43" spans="2:17" ht="19.5" x14ac:dyDescent="0.35">
      <c r="B43" s="759" t="s">
        <v>97</v>
      </c>
      <c r="C43" s="759"/>
      <c r="D43" s="759"/>
      <c r="E43" s="759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759"/>
    </row>
    <row r="44" spans="2:17" ht="19.5" x14ac:dyDescent="0.35">
      <c r="B44" s="759" t="s">
        <v>98</v>
      </c>
      <c r="C44" s="759"/>
      <c r="D44" s="759"/>
      <c r="E44" s="759"/>
      <c r="F44" s="759"/>
      <c r="G44" s="759"/>
      <c r="H44" s="759"/>
      <c r="I44" s="759"/>
      <c r="J44" s="759"/>
      <c r="K44" s="759"/>
      <c r="L44" s="759"/>
      <c r="M44" s="759"/>
      <c r="N44" s="759"/>
      <c r="O44" s="759"/>
      <c r="P44" s="759"/>
    </row>
    <row r="46" spans="2:17" ht="19.5" x14ac:dyDescent="0.35">
      <c r="B46" s="759" t="s">
        <v>148</v>
      </c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</row>
    <row r="47" spans="2:17" x14ac:dyDescent="0.2">
      <c r="B47" s="1" t="s">
        <v>100</v>
      </c>
      <c r="C47" s="1"/>
      <c r="D47" s="11" t="s">
        <v>0</v>
      </c>
      <c r="E47" s="741" t="s">
        <v>101</v>
      </c>
      <c r="F47" s="741"/>
      <c r="G47" s="741"/>
      <c r="H47" s="741"/>
      <c r="I47" s="741"/>
      <c r="J47" s="9"/>
      <c r="K47" s="9"/>
      <c r="L47" s="9"/>
      <c r="M47" s="9"/>
      <c r="N47" s="9"/>
      <c r="O47" s="9"/>
      <c r="P47" s="9"/>
    </row>
    <row r="48" spans="2:17" x14ac:dyDescent="0.2">
      <c r="B48" s="1" t="s">
        <v>102</v>
      </c>
      <c r="C48" s="1"/>
      <c r="D48" s="11" t="s">
        <v>0</v>
      </c>
      <c r="E48" s="741" t="s">
        <v>86</v>
      </c>
      <c r="F48" s="741"/>
      <c r="G48" s="741"/>
      <c r="H48" s="741"/>
      <c r="I48" s="12"/>
      <c r="J48" s="9"/>
      <c r="K48" s="9"/>
      <c r="L48" s="9"/>
      <c r="M48" s="9"/>
      <c r="N48" s="9"/>
      <c r="O48" s="9"/>
      <c r="P48" s="9"/>
    </row>
    <row r="49" spans="2:16" x14ac:dyDescent="0.2">
      <c r="B49" s="1" t="s">
        <v>103</v>
      </c>
      <c r="C49" s="1"/>
      <c r="D49" s="11" t="s">
        <v>0</v>
      </c>
      <c r="E49" s="741" t="str">
        <f>+E7</f>
        <v>S i s w a n t o, S E</v>
      </c>
      <c r="F49" s="741"/>
      <c r="G49" s="741"/>
      <c r="H49" s="741"/>
      <c r="I49" s="12"/>
      <c r="J49" s="9"/>
      <c r="K49" s="9"/>
      <c r="L49" s="9"/>
      <c r="M49" s="9"/>
      <c r="N49" s="9"/>
      <c r="O49" s="9"/>
      <c r="P49" s="9"/>
    </row>
    <row r="50" spans="2:16" ht="13.5" thickBot="1" x14ac:dyDescent="0.25">
      <c r="B50" s="13" t="s">
        <v>105</v>
      </c>
      <c r="C50" s="9"/>
      <c r="D50" s="9" t="s">
        <v>0</v>
      </c>
      <c r="E50" s="56" t="str">
        <f>+E8</f>
        <v>Januari  2014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6" ht="15" thickTop="1" x14ac:dyDescent="0.2">
      <c r="B51" s="764" t="s">
        <v>106</v>
      </c>
      <c r="C51" s="764" t="s">
        <v>107</v>
      </c>
      <c r="D51" s="767"/>
      <c r="E51" s="767"/>
      <c r="F51" s="764" t="s">
        <v>149</v>
      </c>
      <c r="G51" s="760" t="s">
        <v>109</v>
      </c>
      <c r="H51" s="760"/>
      <c r="I51" s="760"/>
      <c r="J51" s="760" t="s">
        <v>110</v>
      </c>
      <c r="K51" s="760"/>
      <c r="L51" s="760"/>
      <c r="M51" s="760" t="s">
        <v>111</v>
      </c>
      <c r="N51" s="760"/>
      <c r="O51" s="760"/>
      <c r="P51" s="760"/>
    </row>
    <row r="52" spans="2:16" x14ac:dyDescent="0.2">
      <c r="B52" s="765"/>
      <c r="C52" s="702"/>
      <c r="D52" s="702"/>
      <c r="E52" s="702"/>
      <c r="F52" s="765"/>
      <c r="G52" s="761" t="s">
        <v>112</v>
      </c>
      <c r="H52" s="761" t="s">
        <v>113</v>
      </c>
      <c r="I52" s="761" t="s">
        <v>37</v>
      </c>
      <c r="J52" s="761" t="s">
        <v>112</v>
      </c>
      <c r="K52" s="761" t="s">
        <v>113</v>
      </c>
      <c r="L52" s="761" t="s">
        <v>37</v>
      </c>
      <c r="M52" s="761" t="s">
        <v>114</v>
      </c>
      <c r="N52" s="761" t="s">
        <v>115</v>
      </c>
      <c r="O52" s="761" t="s">
        <v>116</v>
      </c>
      <c r="P52" s="761" t="s">
        <v>117</v>
      </c>
    </row>
    <row r="53" spans="2:16" x14ac:dyDescent="0.2">
      <c r="B53" s="765"/>
      <c r="C53" s="702"/>
      <c r="D53" s="702"/>
      <c r="E53" s="702"/>
      <c r="F53" s="765"/>
      <c r="G53" s="762"/>
      <c r="H53" s="762"/>
      <c r="I53" s="762"/>
      <c r="J53" s="762"/>
      <c r="K53" s="762"/>
      <c r="L53" s="762"/>
      <c r="M53" s="762"/>
      <c r="N53" s="762"/>
      <c r="O53" s="762"/>
      <c r="P53" s="762"/>
    </row>
    <row r="54" spans="2:16" x14ac:dyDescent="0.2">
      <c r="B54" s="765"/>
      <c r="C54" s="702"/>
      <c r="D54" s="702"/>
      <c r="E54" s="702"/>
      <c r="F54" s="765"/>
      <c r="G54" s="762"/>
      <c r="H54" s="762"/>
      <c r="I54" s="762"/>
      <c r="J54" s="762"/>
      <c r="K54" s="762"/>
      <c r="L54" s="762"/>
      <c r="M54" s="762"/>
      <c r="N54" s="762"/>
      <c r="O54" s="762"/>
      <c r="P54" s="762"/>
    </row>
    <row r="55" spans="2:16" x14ac:dyDescent="0.2">
      <c r="B55" s="766"/>
      <c r="C55" s="712"/>
      <c r="D55" s="712"/>
      <c r="E55" s="712"/>
      <c r="F55" s="766"/>
      <c r="G55" s="763"/>
      <c r="H55" s="763"/>
      <c r="I55" s="763"/>
      <c r="J55" s="763"/>
      <c r="K55" s="763"/>
      <c r="L55" s="763"/>
      <c r="M55" s="763"/>
      <c r="N55" s="763"/>
      <c r="O55" s="763"/>
      <c r="P55" s="763"/>
    </row>
    <row r="56" spans="2:16" x14ac:dyDescent="0.2">
      <c r="B56" s="15">
        <v>1</v>
      </c>
      <c r="C56" s="768">
        <v>2</v>
      </c>
      <c r="D56" s="769"/>
      <c r="E56" s="770"/>
      <c r="F56" s="16">
        <v>3</v>
      </c>
      <c r="G56" s="17">
        <v>4</v>
      </c>
      <c r="H56" s="17">
        <v>5</v>
      </c>
      <c r="I56" s="17" t="s">
        <v>118</v>
      </c>
      <c r="J56" s="17">
        <v>7</v>
      </c>
      <c r="K56" s="17">
        <v>8</v>
      </c>
      <c r="L56" s="17" t="s">
        <v>119</v>
      </c>
      <c r="M56" s="17" t="s">
        <v>120</v>
      </c>
      <c r="N56" s="17" t="s">
        <v>121</v>
      </c>
      <c r="O56" s="17" t="s">
        <v>122</v>
      </c>
      <c r="P56" s="17" t="s">
        <v>123</v>
      </c>
    </row>
    <row r="57" spans="2:16" x14ac:dyDescent="0.2">
      <c r="B57" s="18"/>
      <c r="C57" s="18"/>
      <c r="D57" s="19"/>
      <c r="E57" s="2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2:16" x14ac:dyDescent="0.2">
      <c r="B58" s="26" t="s">
        <v>124</v>
      </c>
      <c r="C58" s="26" t="s">
        <v>150</v>
      </c>
      <c r="D58" s="22"/>
      <c r="E58" s="23"/>
      <c r="F58" s="24">
        <f>SUM(F59:F65)</f>
        <v>884260000</v>
      </c>
      <c r="G58" s="24">
        <f>SUM(G59:G65)</f>
        <v>0</v>
      </c>
      <c r="H58" s="24">
        <f>SUM(H59:H65)</f>
        <v>0</v>
      </c>
      <c r="I58" s="25">
        <f t="shared" ref="I58:I68" si="8">+H58-G58</f>
        <v>0</v>
      </c>
      <c r="J58" s="24">
        <f>SUM(J59:J65)</f>
        <v>0</v>
      </c>
      <c r="K58" s="24">
        <f>SUM(K59:K65)</f>
        <v>0</v>
      </c>
      <c r="L58" s="24">
        <f t="shared" ref="L58:L67" si="9">+K58-J58</f>
        <v>0</v>
      </c>
      <c r="M58" s="24">
        <f t="shared" ref="M58:N68" si="10">+G58+J58</f>
        <v>0</v>
      </c>
      <c r="N58" s="24">
        <f t="shared" si="10"/>
        <v>0</v>
      </c>
      <c r="O58" s="25">
        <f t="shared" ref="O58:O68" si="11">+N58-M58</f>
        <v>0</v>
      </c>
      <c r="P58" s="24">
        <f t="shared" ref="P58:P68" si="12">+F58-M58</f>
        <v>884260000</v>
      </c>
    </row>
    <row r="59" spans="2:16" x14ac:dyDescent="0.2">
      <c r="B59" s="26" t="s">
        <v>126</v>
      </c>
      <c r="C59" s="26" t="s">
        <v>127</v>
      </c>
      <c r="D59" s="22"/>
      <c r="E59" s="23"/>
      <c r="F59" s="25">
        <v>0</v>
      </c>
      <c r="G59" s="25">
        <v>0</v>
      </c>
      <c r="H59" s="25">
        <v>0</v>
      </c>
      <c r="I59" s="25">
        <f t="shared" si="8"/>
        <v>0</v>
      </c>
      <c r="J59" s="25">
        <v>0</v>
      </c>
      <c r="K59" s="25">
        <v>0</v>
      </c>
      <c r="L59" s="25">
        <f t="shared" si="9"/>
        <v>0</v>
      </c>
      <c r="M59" s="25">
        <f t="shared" si="10"/>
        <v>0</v>
      </c>
      <c r="N59" s="25">
        <f t="shared" si="10"/>
        <v>0</v>
      </c>
      <c r="O59" s="25">
        <f t="shared" si="11"/>
        <v>0</v>
      </c>
      <c r="P59" s="25">
        <f t="shared" si="12"/>
        <v>0</v>
      </c>
    </row>
    <row r="60" spans="2:16" x14ac:dyDescent="0.2">
      <c r="B60" s="26" t="s">
        <v>128</v>
      </c>
      <c r="C60" s="26" t="s">
        <v>129</v>
      </c>
      <c r="D60" s="22"/>
      <c r="E60" s="23"/>
      <c r="F60" s="25">
        <v>851200000</v>
      </c>
      <c r="G60" s="25">
        <v>0</v>
      </c>
      <c r="H60" s="25">
        <v>0</v>
      </c>
      <c r="I60" s="25">
        <f t="shared" si="8"/>
        <v>0</v>
      </c>
      <c r="J60" s="25">
        <v>0</v>
      </c>
      <c r="K60" s="25">
        <v>0</v>
      </c>
      <c r="L60" s="25">
        <f t="shared" si="9"/>
        <v>0</v>
      </c>
      <c r="M60" s="25">
        <f t="shared" si="10"/>
        <v>0</v>
      </c>
      <c r="N60" s="25">
        <f t="shared" si="10"/>
        <v>0</v>
      </c>
      <c r="O60" s="25">
        <f t="shared" si="11"/>
        <v>0</v>
      </c>
      <c r="P60" s="25">
        <f t="shared" si="12"/>
        <v>851200000</v>
      </c>
    </row>
    <row r="61" spans="2:16" x14ac:dyDescent="0.2">
      <c r="B61" s="26" t="s">
        <v>130</v>
      </c>
      <c r="C61" s="26" t="s">
        <v>131</v>
      </c>
      <c r="D61" s="22"/>
      <c r="E61" s="23"/>
      <c r="F61" s="25">
        <v>0</v>
      </c>
      <c r="G61" s="25">
        <v>0</v>
      </c>
      <c r="H61" s="25">
        <v>0</v>
      </c>
      <c r="I61" s="25">
        <f t="shared" si="8"/>
        <v>0</v>
      </c>
      <c r="J61" s="25">
        <v>0</v>
      </c>
      <c r="K61" s="25">
        <v>0</v>
      </c>
      <c r="L61" s="25">
        <f t="shared" si="9"/>
        <v>0</v>
      </c>
      <c r="M61" s="25">
        <f t="shared" si="10"/>
        <v>0</v>
      </c>
      <c r="N61" s="25">
        <f t="shared" si="10"/>
        <v>0</v>
      </c>
      <c r="O61" s="25">
        <f t="shared" si="11"/>
        <v>0</v>
      </c>
      <c r="P61" s="25">
        <f t="shared" si="12"/>
        <v>0</v>
      </c>
    </row>
    <row r="62" spans="2:16" x14ac:dyDescent="0.2">
      <c r="B62" s="26" t="s">
        <v>132</v>
      </c>
      <c r="C62" s="26" t="s">
        <v>133</v>
      </c>
      <c r="D62" s="22"/>
      <c r="E62" s="23"/>
      <c r="F62" s="25">
        <v>900000</v>
      </c>
      <c r="G62" s="25">
        <v>0</v>
      </c>
      <c r="H62" s="25">
        <v>0</v>
      </c>
      <c r="I62" s="25">
        <f t="shared" si="8"/>
        <v>0</v>
      </c>
      <c r="J62" s="25">
        <v>0</v>
      </c>
      <c r="K62" s="25">
        <v>0</v>
      </c>
      <c r="L62" s="25">
        <f t="shared" si="9"/>
        <v>0</v>
      </c>
      <c r="M62" s="25">
        <f t="shared" si="10"/>
        <v>0</v>
      </c>
      <c r="N62" s="25">
        <f t="shared" si="10"/>
        <v>0</v>
      </c>
      <c r="O62" s="25">
        <f t="shared" si="11"/>
        <v>0</v>
      </c>
      <c r="P62" s="25">
        <f t="shared" si="12"/>
        <v>900000</v>
      </c>
    </row>
    <row r="63" spans="2:16" x14ac:dyDescent="0.2">
      <c r="B63" s="26" t="s">
        <v>134</v>
      </c>
      <c r="C63" s="26" t="s">
        <v>135</v>
      </c>
      <c r="D63" s="22"/>
      <c r="E63" s="23"/>
      <c r="F63" s="25">
        <v>29760000</v>
      </c>
      <c r="G63" s="25">
        <v>0</v>
      </c>
      <c r="H63" s="25">
        <v>0</v>
      </c>
      <c r="I63" s="25">
        <f t="shared" si="8"/>
        <v>0</v>
      </c>
      <c r="J63" s="25">
        <v>0</v>
      </c>
      <c r="K63" s="25">
        <v>0</v>
      </c>
      <c r="L63" s="25">
        <f t="shared" si="9"/>
        <v>0</v>
      </c>
      <c r="M63" s="25">
        <f t="shared" si="10"/>
        <v>0</v>
      </c>
      <c r="N63" s="25">
        <f t="shared" si="10"/>
        <v>0</v>
      </c>
      <c r="O63" s="25">
        <f t="shared" si="11"/>
        <v>0</v>
      </c>
      <c r="P63" s="25">
        <f t="shared" si="12"/>
        <v>29760000</v>
      </c>
    </row>
    <row r="64" spans="2:16" x14ac:dyDescent="0.2">
      <c r="B64" s="26" t="s">
        <v>136</v>
      </c>
      <c r="C64" s="26" t="s">
        <v>137</v>
      </c>
      <c r="D64" s="22"/>
      <c r="E64" s="23"/>
      <c r="F64" s="25">
        <v>2400000</v>
      </c>
      <c r="G64" s="25">
        <v>0</v>
      </c>
      <c r="H64" s="25">
        <v>0</v>
      </c>
      <c r="I64" s="25">
        <f t="shared" si="8"/>
        <v>0</v>
      </c>
      <c r="J64" s="25">
        <v>0</v>
      </c>
      <c r="K64" s="25">
        <v>0</v>
      </c>
      <c r="L64" s="25">
        <f t="shared" si="9"/>
        <v>0</v>
      </c>
      <c r="M64" s="25">
        <f t="shared" si="10"/>
        <v>0</v>
      </c>
      <c r="N64" s="25">
        <f t="shared" si="10"/>
        <v>0</v>
      </c>
      <c r="O64" s="25">
        <f t="shared" si="11"/>
        <v>0</v>
      </c>
      <c r="P64" s="25">
        <f t="shared" si="12"/>
        <v>2400000</v>
      </c>
    </row>
    <row r="65" spans="2:16" x14ac:dyDescent="0.2">
      <c r="B65" s="26" t="s">
        <v>138</v>
      </c>
      <c r="C65" s="26" t="s">
        <v>139</v>
      </c>
      <c r="D65" s="22"/>
      <c r="E65" s="23"/>
      <c r="F65" s="25">
        <v>0</v>
      </c>
      <c r="G65" s="25">
        <v>0</v>
      </c>
      <c r="H65" s="25">
        <v>0</v>
      </c>
      <c r="I65" s="25">
        <f t="shared" si="8"/>
        <v>0</v>
      </c>
      <c r="J65" s="25">
        <v>0</v>
      </c>
      <c r="K65" s="25">
        <v>0</v>
      </c>
      <c r="L65" s="25">
        <f t="shared" si="9"/>
        <v>0</v>
      </c>
      <c r="M65" s="25">
        <f t="shared" si="10"/>
        <v>0</v>
      </c>
      <c r="N65" s="25">
        <f t="shared" si="10"/>
        <v>0</v>
      </c>
      <c r="O65" s="25">
        <f t="shared" si="11"/>
        <v>0</v>
      </c>
      <c r="P65" s="25">
        <f t="shared" si="12"/>
        <v>0</v>
      </c>
    </row>
    <row r="66" spans="2:16" x14ac:dyDescent="0.2">
      <c r="B66" s="26" t="s">
        <v>151</v>
      </c>
      <c r="C66" s="26" t="s">
        <v>152</v>
      </c>
      <c r="D66" s="22"/>
      <c r="E66" s="23"/>
      <c r="F66" s="25">
        <v>0</v>
      </c>
      <c r="G66" s="25">
        <v>0</v>
      </c>
      <c r="H66" s="25">
        <v>0</v>
      </c>
      <c r="I66" s="25">
        <f t="shared" si="8"/>
        <v>0</v>
      </c>
      <c r="J66" s="25">
        <v>0</v>
      </c>
      <c r="K66" s="25">
        <v>0</v>
      </c>
      <c r="L66" s="25">
        <f t="shared" si="9"/>
        <v>0</v>
      </c>
      <c r="M66" s="25">
        <f t="shared" si="10"/>
        <v>0</v>
      </c>
      <c r="N66" s="25">
        <f t="shared" si="10"/>
        <v>0</v>
      </c>
      <c r="O66" s="25">
        <f t="shared" si="11"/>
        <v>0</v>
      </c>
      <c r="P66" s="25">
        <f t="shared" si="12"/>
        <v>0</v>
      </c>
    </row>
    <row r="67" spans="2:16" x14ac:dyDescent="0.2">
      <c r="B67" s="26" t="s">
        <v>153</v>
      </c>
      <c r="C67" s="26" t="s">
        <v>154</v>
      </c>
      <c r="D67" s="22"/>
      <c r="E67" s="23"/>
      <c r="F67" s="25">
        <v>0</v>
      </c>
      <c r="G67" s="25">
        <v>0</v>
      </c>
      <c r="H67" s="25">
        <v>0</v>
      </c>
      <c r="I67" s="25">
        <f t="shared" si="8"/>
        <v>0</v>
      </c>
      <c r="J67" s="25">
        <v>0</v>
      </c>
      <c r="K67" s="25">
        <v>0</v>
      </c>
      <c r="L67" s="25">
        <f t="shared" si="9"/>
        <v>0</v>
      </c>
      <c r="M67" s="25">
        <f t="shared" si="10"/>
        <v>0</v>
      </c>
      <c r="N67" s="25">
        <f t="shared" si="10"/>
        <v>0</v>
      </c>
      <c r="O67" s="25">
        <f t="shared" si="11"/>
        <v>0</v>
      </c>
      <c r="P67" s="25">
        <f t="shared" si="12"/>
        <v>0</v>
      </c>
    </row>
    <row r="68" spans="2:16" x14ac:dyDescent="0.2">
      <c r="B68" s="26" t="s">
        <v>155</v>
      </c>
      <c r="C68" s="26" t="s">
        <v>156</v>
      </c>
      <c r="D68" s="22"/>
      <c r="E68" s="23"/>
      <c r="F68" s="25">
        <v>0</v>
      </c>
      <c r="G68" s="25">
        <v>0</v>
      </c>
      <c r="H68" s="25">
        <v>0</v>
      </c>
      <c r="I68" s="25">
        <f t="shared" si="8"/>
        <v>0</v>
      </c>
      <c r="J68" s="25">
        <v>0</v>
      </c>
      <c r="K68" s="25">
        <v>0</v>
      </c>
      <c r="L68" s="25">
        <v>0</v>
      </c>
      <c r="M68" s="25">
        <f t="shared" si="10"/>
        <v>0</v>
      </c>
      <c r="N68" s="25">
        <f t="shared" si="10"/>
        <v>0</v>
      </c>
      <c r="O68" s="25">
        <f t="shared" si="11"/>
        <v>0</v>
      </c>
      <c r="P68" s="25">
        <f t="shared" si="12"/>
        <v>0</v>
      </c>
    </row>
    <row r="69" spans="2:16" x14ac:dyDescent="0.2">
      <c r="B69" s="28"/>
      <c r="C69" s="28"/>
      <c r="D69" s="29"/>
      <c r="E69" s="30"/>
      <c r="F69" s="31"/>
      <c r="G69" s="31"/>
      <c r="H69" s="32"/>
      <c r="I69" s="32"/>
      <c r="J69" s="32"/>
      <c r="K69" s="32"/>
      <c r="L69" s="32"/>
      <c r="M69" s="32"/>
      <c r="N69" s="32"/>
      <c r="O69" s="32"/>
      <c r="P69" s="32"/>
    </row>
    <row r="70" spans="2:16" x14ac:dyDescent="0.2">
      <c r="B70" s="33"/>
      <c r="C70" s="33"/>
      <c r="D70" s="34"/>
      <c r="E70" s="35"/>
      <c r="F70" s="36"/>
      <c r="G70" s="36"/>
      <c r="H70" s="37"/>
      <c r="I70" s="37"/>
      <c r="J70" s="37"/>
      <c r="K70" s="37"/>
      <c r="L70" s="37"/>
      <c r="M70" s="37"/>
      <c r="N70" s="37"/>
      <c r="O70" s="37"/>
      <c r="P70" s="37"/>
    </row>
    <row r="71" spans="2:16" x14ac:dyDescent="0.2">
      <c r="B71" s="26"/>
      <c r="C71" s="771" t="s">
        <v>142</v>
      </c>
      <c r="D71" s="772"/>
      <c r="E71" s="773"/>
      <c r="F71" s="38">
        <f t="shared" ref="F71:P71" si="13">+F58+F66+F67+F68</f>
        <v>884260000</v>
      </c>
      <c r="G71" s="57">
        <f t="shared" si="13"/>
        <v>0</v>
      </c>
      <c r="H71" s="57">
        <f t="shared" si="13"/>
        <v>0</v>
      </c>
      <c r="I71" s="57">
        <f t="shared" si="13"/>
        <v>0</v>
      </c>
      <c r="J71" s="57">
        <f t="shared" si="13"/>
        <v>0</v>
      </c>
      <c r="K71" s="57">
        <f t="shared" si="13"/>
        <v>0</v>
      </c>
      <c r="L71" s="57">
        <f t="shared" si="13"/>
        <v>0</v>
      </c>
      <c r="M71" s="57">
        <f t="shared" si="13"/>
        <v>0</v>
      </c>
      <c r="N71" s="57">
        <f t="shared" si="13"/>
        <v>0</v>
      </c>
      <c r="O71" s="57">
        <f t="shared" si="13"/>
        <v>0</v>
      </c>
      <c r="P71" s="57">
        <f t="shared" si="13"/>
        <v>884260000</v>
      </c>
    </row>
    <row r="72" spans="2:16" ht="13.5" thickBot="1" x14ac:dyDescent="0.25">
      <c r="B72" s="39"/>
      <c r="C72" s="39"/>
      <c r="D72" s="40"/>
      <c r="E72" s="41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2:16" ht="13.5" thickTop="1" x14ac:dyDescent="0.2">
      <c r="B73" s="43"/>
      <c r="C73" s="44"/>
      <c r="D73" s="44"/>
      <c r="E73" s="44"/>
      <c r="F73" s="43"/>
      <c r="G73" s="43"/>
      <c r="H73" s="43"/>
      <c r="I73" s="43"/>
      <c r="J73" s="58"/>
      <c r="K73" s="43"/>
      <c r="L73" s="43"/>
      <c r="M73" s="43"/>
      <c r="N73" s="43"/>
      <c r="O73" s="43"/>
      <c r="P73" s="43"/>
    </row>
    <row r="74" spans="2:16" ht="14.25" x14ac:dyDescent="0.2">
      <c r="B74" s="688"/>
      <c r="C74" s="688"/>
      <c r="D74" s="688"/>
      <c r="L74" s="46"/>
      <c r="M74" s="47"/>
      <c r="O74" s="46">
        <f>+O32</f>
        <v>0</v>
      </c>
      <c r="P74" s="47"/>
    </row>
    <row r="75" spans="2:16" ht="14.25" x14ac:dyDescent="0.2">
      <c r="B75" s="688"/>
      <c r="C75" s="688"/>
      <c r="D75" s="688"/>
      <c r="E75" s="51"/>
      <c r="G75" s="48"/>
      <c r="H75" s="48"/>
      <c r="L75" s="46"/>
      <c r="M75" s="47"/>
      <c r="O75" s="46" t="s">
        <v>144</v>
      </c>
      <c r="P75" s="47"/>
    </row>
    <row r="76" spans="2:16" ht="14.25" x14ac:dyDescent="0.2">
      <c r="D76" s="51"/>
      <c r="E76" s="51"/>
      <c r="G76" s="48"/>
      <c r="H76" s="48"/>
      <c r="L76" s="50"/>
      <c r="M76" s="50"/>
      <c r="O76" s="50"/>
      <c r="P76" s="50"/>
    </row>
    <row r="77" spans="2:16" ht="14.25" x14ac:dyDescent="0.2">
      <c r="D77" s="51"/>
      <c r="E77" s="51"/>
      <c r="G77" s="48"/>
      <c r="H77" s="48"/>
      <c r="L77" s="50"/>
      <c r="M77" s="50"/>
      <c r="O77" s="50"/>
      <c r="P77" s="50"/>
    </row>
    <row r="78" spans="2:16" ht="14.25" x14ac:dyDescent="0.2">
      <c r="B78" s="690"/>
      <c r="C78" s="690"/>
      <c r="D78" s="690"/>
      <c r="E78" s="51"/>
      <c r="G78" s="48"/>
      <c r="H78" s="48"/>
      <c r="L78" s="50"/>
      <c r="M78" s="50"/>
      <c r="O78" s="50"/>
      <c r="P78" s="50"/>
    </row>
    <row r="79" spans="2:16" ht="14.25" x14ac:dyDescent="0.2">
      <c r="B79" s="661"/>
      <c r="C79" s="661"/>
      <c r="D79" s="661"/>
      <c r="E79" s="59"/>
      <c r="G79" s="48"/>
      <c r="H79" s="48"/>
      <c r="L79" s="52"/>
      <c r="M79" s="53"/>
      <c r="O79" s="52" t="str">
        <f>+E7</f>
        <v>S i s w a n t o, S E</v>
      </c>
      <c r="P79" s="53"/>
    </row>
    <row r="80" spans="2:16" ht="14.25" x14ac:dyDescent="0.2">
      <c r="D80" s="60"/>
      <c r="E80" s="59"/>
      <c r="G80" s="48"/>
      <c r="H80" s="48"/>
      <c r="L80" s="54"/>
      <c r="M80" s="55"/>
      <c r="O80" s="522" t="s">
        <v>157</v>
      </c>
      <c r="P80" s="55"/>
    </row>
  </sheetData>
  <mergeCells count="60">
    <mergeCell ref="B74:D74"/>
    <mergeCell ref="B75:D75"/>
    <mergeCell ref="P52:P55"/>
    <mergeCell ref="B78:D78"/>
    <mergeCell ref="B79:D79"/>
    <mergeCell ref="K52:K55"/>
    <mergeCell ref="L52:L55"/>
    <mergeCell ref="B51:B55"/>
    <mergeCell ref="C51:E55"/>
    <mergeCell ref="F51:F55"/>
    <mergeCell ref="G51:I51"/>
    <mergeCell ref="J51:L51"/>
    <mergeCell ref="C56:E56"/>
    <mergeCell ref="C71:E71"/>
    <mergeCell ref="B46:Q46"/>
    <mergeCell ref="E47:I47"/>
    <mergeCell ref="M51:P51"/>
    <mergeCell ref="G52:G55"/>
    <mergeCell ref="H52:H55"/>
    <mergeCell ref="I52:I55"/>
    <mergeCell ref="J52:J55"/>
    <mergeCell ref="M52:M55"/>
    <mergeCell ref="N52:N55"/>
    <mergeCell ref="O52:O55"/>
    <mergeCell ref="E48:H48"/>
    <mergeCell ref="E49:H49"/>
    <mergeCell ref="C15:E15"/>
    <mergeCell ref="C28:E28"/>
    <mergeCell ref="D33:F33"/>
    <mergeCell ref="D34:F34"/>
    <mergeCell ref="D39:F39"/>
    <mergeCell ref="D40:F40"/>
    <mergeCell ref="B43:P43"/>
    <mergeCell ref="B44:P44"/>
    <mergeCell ref="K11:K14"/>
    <mergeCell ref="L11:L14"/>
    <mergeCell ref="M11:M14"/>
    <mergeCell ref="N11:N14"/>
    <mergeCell ref="O11:O14"/>
    <mergeCell ref="P11:P14"/>
    <mergeCell ref="B10:B14"/>
    <mergeCell ref="C10:E14"/>
    <mergeCell ref="F10:F14"/>
    <mergeCell ref="G10:I10"/>
    <mergeCell ref="K32:N32"/>
    <mergeCell ref="K33:N33"/>
    <mergeCell ref="J10:L10"/>
    <mergeCell ref="M10:P10"/>
    <mergeCell ref="G11:G14"/>
    <mergeCell ref="H11:H14"/>
    <mergeCell ref="K39:N39"/>
    <mergeCell ref="K40:N40"/>
    <mergeCell ref="B1:P1"/>
    <mergeCell ref="B2:P2"/>
    <mergeCell ref="E5:I5"/>
    <mergeCell ref="B3:Q3"/>
    <mergeCell ref="E6:H6"/>
    <mergeCell ref="E7:H7"/>
    <mergeCell ref="I11:I14"/>
    <mergeCell ref="J11:J14"/>
  </mergeCells>
  <phoneticPr fontId="18" type="noConversion"/>
  <pageMargins left="0.75" right="0" top="0.74" bottom="0" header="0.3" footer="0.3"/>
  <pageSetup paperSize="5" scale="70" orientation="landscape" horizontalDpi="4294967294" verticalDpi="0" r:id="rId1"/>
  <rowBreaks count="1" manualBreakCount="1">
    <brk id="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8"/>
  <sheetViews>
    <sheetView view="pageBreakPreview" topLeftCell="B1" zoomScale="75" zoomScaleNormal="100" workbookViewId="0">
      <selection activeCell="G41" sqref="G41"/>
    </sheetView>
  </sheetViews>
  <sheetFormatPr defaultRowHeight="12.75" x14ac:dyDescent="0.2"/>
  <cols>
    <col min="1" max="1" width="2" customWidth="1"/>
    <col min="2" max="2" width="26.7109375" customWidth="1"/>
    <col min="3" max="3" width="7.5703125" customWidth="1"/>
    <col min="4" max="4" width="3" customWidth="1"/>
    <col min="5" max="5" width="23" customWidth="1"/>
    <col min="6" max="6" width="16.28515625" customWidth="1"/>
    <col min="7" max="7" width="16.5703125" customWidth="1"/>
    <col min="8" max="8" width="15.7109375" customWidth="1"/>
    <col min="9" max="9" width="12.7109375" customWidth="1"/>
    <col min="10" max="10" width="14.85546875" customWidth="1"/>
    <col min="11" max="11" width="14.28515625" customWidth="1"/>
    <col min="12" max="12" width="13.140625" bestFit="1" customWidth="1"/>
    <col min="13" max="13" width="16.42578125" customWidth="1"/>
    <col min="14" max="14" width="16.140625" customWidth="1"/>
    <col min="15" max="15" width="10.5703125" customWidth="1"/>
    <col min="16" max="16" width="15.7109375" customWidth="1"/>
    <col min="17" max="17" width="1.85546875" customWidth="1"/>
  </cols>
  <sheetData>
    <row r="1" spans="2:17" ht="18" x14ac:dyDescent="0.25">
      <c r="B1" s="740" t="s">
        <v>97</v>
      </c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85"/>
    </row>
    <row r="2" spans="2:17" ht="18" x14ac:dyDescent="0.25">
      <c r="B2" s="740" t="s">
        <v>98</v>
      </c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85"/>
    </row>
    <row r="3" spans="2:17" ht="18" x14ac:dyDescent="0.25">
      <c r="B3" s="740" t="s">
        <v>99</v>
      </c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</row>
    <row r="4" spans="2:17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2:17" x14ac:dyDescent="0.2">
      <c r="B5" s="1" t="s">
        <v>100</v>
      </c>
      <c r="C5" s="1"/>
      <c r="D5" s="11" t="s">
        <v>0</v>
      </c>
      <c r="E5" s="741" t="s">
        <v>101</v>
      </c>
      <c r="F5" s="741"/>
      <c r="G5" s="741"/>
      <c r="H5" s="741"/>
      <c r="I5" s="741"/>
      <c r="J5" s="9"/>
      <c r="K5" s="9"/>
      <c r="L5" s="9"/>
      <c r="M5" s="9"/>
      <c r="N5" s="9"/>
      <c r="O5" s="9"/>
      <c r="P5" s="9"/>
      <c r="Q5" s="85"/>
    </row>
    <row r="6" spans="2:17" x14ac:dyDescent="0.2">
      <c r="B6" s="1" t="s">
        <v>102</v>
      </c>
      <c r="C6" s="1"/>
      <c r="D6" s="11" t="s">
        <v>0</v>
      </c>
      <c r="E6" s="741" t="str">
        <f>D37</f>
        <v>Prasetyo Budie Yuwono, ME</v>
      </c>
      <c r="F6" s="741"/>
      <c r="G6" s="741"/>
      <c r="H6" s="741"/>
      <c r="I6" s="413"/>
      <c r="J6" s="9"/>
      <c r="K6" s="9"/>
      <c r="L6" s="9"/>
      <c r="M6" s="9"/>
      <c r="N6" s="9"/>
      <c r="O6" s="9"/>
      <c r="P6" s="9"/>
      <c r="Q6" s="85"/>
    </row>
    <row r="7" spans="2:17" x14ac:dyDescent="0.2">
      <c r="B7" s="1" t="s">
        <v>103</v>
      </c>
      <c r="C7" s="1"/>
      <c r="D7" s="11" t="s">
        <v>0</v>
      </c>
      <c r="E7" s="741" t="s">
        <v>104</v>
      </c>
      <c r="F7" s="741"/>
      <c r="G7" s="741"/>
      <c r="H7" s="741"/>
      <c r="I7" s="413"/>
      <c r="J7" s="9"/>
      <c r="K7" s="9"/>
      <c r="L7" s="9"/>
      <c r="M7" s="9"/>
      <c r="N7" s="9"/>
      <c r="O7" s="9"/>
      <c r="P7" s="9"/>
      <c r="Q7" s="85"/>
    </row>
    <row r="8" spans="2:17" x14ac:dyDescent="0.2">
      <c r="B8" s="13" t="s">
        <v>105</v>
      </c>
      <c r="C8" s="9"/>
      <c r="D8" s="9" t="s">
        <v>0</v>
      </c>
      <c r="E8" s="14" t="str">
        <f>+MASTER!H38</f>
        <v>Januari  2014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5"/>
    </row>
    <row r="9" spans="2:17" ht="13.5" thickBot="1" x14ac:dyDescent="0.25">
      <c r="B9" s="13"/>
      <c r="C9" s="9"/>
      <c r="D9" s="9"/>
      <c r="E9" s="1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85"/>
    </row>
    <row r="10" spans="2:17" ht="22.5" customHeight="1" thickTop="1" x14ac:dyDescent="0.2">
      <c r="B10" s="745" t="s">
        <v>106</v>
      </c>
      <c r="C10" s="745" t="s">
        <v>107</v>
      </c>
      <c r="D10" s="746"/>
      <c r="E10" s="746"/>
      <c r="F10" s="745" t="s">
        <v>108</v>
      </c>
      <c r="G10" s="749" t="s">
        <v>109</v>
      </c>
      <c r="H10" s="749"/>
      <c r="I10" s="749"/>
      <c r="J10" s="749" t="s">
        <v>110</v>
      </c>
      <c r="K10" s="749"/>
      <c r="L10" s="749"/>
      <c r="M10" s="749" t="s">
        <v>111</v>
      </c>
      <c r="N10" s="749"/>
      <c r="O10" s="749"/>
      <c r="P10" s="749"/>
      <c r="Q10" s="85"/>
    </row>
    <row r="11" spans="2:17" ht="12.75" customHeight="1" x14ac:dyDescent="0.2">
      <c r="B11" s="743"/>
      <c r="C11" s="747"/>
      <c r="D11" s="747"/>
      <c r="E11" s="747"/>
      <c r="F11" s="743"/>
      <c r="G11" s="742" t="s">
        <v>112</v>
      </c>
      <c r="H11" s="742" t="s">
        <v>113</v>
      </c>
      <c r="I11" s="742" t="s">
        <v>37</v>
      </c>
      <c r="J11" s="742" t="s">
        <v>112</v>
      </c>
      <c r="K11" s="742" t="s">
        <v>113</v>
      </c>
      <c r="L11" s="742" t="s">
        <v>37</v>
      </c>
      <c r="M11" s="742" t="s">
        <v>114</v>
      </c>
      <c r="N11" s="742" t="s">
        <v>115</v>
      </c>
      <c r="O11" s="742" t="s">
        <v>116</v>
      </c>
      <c r="P11" s="742" t="s">
        <v>117</v>
      </c>
      <c r="Q11" s="85"/>
    </row>
    <row r="12" spans="2:17" ht="12.75" customHeight="1" x14ac:dyDescent="0.2">
      <c r="B12" s="743"/>
      <c r="C12" s="747"/>
      <c r="D12" s="747"/>
      <c r="E12" s="747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85"/>
    </row>
    <row r="13" spans="2:17" ht="18" customHeight="1" x14ac:dyDescent="0.2">
      <c r="B13" s="743"/>
      <c r="C13" s="747"/>
      <c r="D13" s="747"/>
      <c r="E13" s="747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85"/>
    </row>
    <row r="14" spans="2:17" ht="25.5" customHeight="1" x14ac:dyDescent="0.2">
      <c r="B14" s="744"/>
      <c r="C14" s="748"/>
      <c r="D14" s="748"/>
      <c r="E14" s="748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85"/>
    </row>
    <row r="15" spans="2:17" ht="17.25" customHeight="1" x14ac:dyDescent="0.2">
      <c r="B15" s="278">
        <v>1</v>
      </c>
      <c r="C15" s="751">
        <v>2</v>
      </c>
      <c r="D15" s="752"/>
      <c r="E15" s="753"/>
      <c r="F15" s="279">
        <v>3</v>
      </c>
      <c r="G15" s="280">
        <v>4</v>
      </c>
      <c r="H15" s="280">
        <v>5</v>
      </c>
      <c r="I15" s="280" t="s">
        <v>118</v>
      </c>
      <c r="J15" s="280">
        <v>7</v>
      </c>
      <c r="K15" s="280">
        <v>8</v>
      </c>
      <c r="L15" s="280" t="s">
        <v>119</v>
      </c>
      <c r="M15" s="280" t="s">
        <v>120</v>
      </c>
      <c r="N15" s="280" t="s">
        <v>121</v>
      </c>
      <c r="O15" s="280" t="s">
        <v>122</v>
      </c>
      <c r="P15" s="280" t="s">
        <v>123</v>
      </c>
      <c r="Q15" s="85"/>
    </row>
    <row r="16" spans="2:17" ht="9.75" customHeight="1" x14ac:dyDescent="0.2">
      <c r="B16" s="414"/>
      <c r="C16" s="414"/>
      <c r="D16" s="415"/>
      <c r="E16" s="416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85"/>
    </row>
    <row r="17" spans="2:17" ht="20.100000000000001" customHeight="1" x14ac:dyDescent="0.2">
      <c r="B17" s="418" t="s">
        <v>124</v>
      </c>
      <c r="C17" s="418" t="s">
        <v>125</v>
      </c>
      <c r="D17" s="419"/>
      <c r="E17" s="420"/>
      <c r="F17" s="24">
        <f>SUM(F18:F24)</f>
        <v>3850000000</v>
      </c>
      <c r="G17" s="24">
        <f>SUM(G18:G24)</f>
        <v>3021223367</v>
      </c>
      <c r="H17" s="24">
        <f>SUM(H18:H24)</f>
        <v>3021223367</v>
      </c>
      <c r="I17" s="27">
        <f t="shared" ref="I17:I25" si="0">+H17-G17</f>
        <v>0</v>
      </c>
      <c r="J17" s="24">
        <f>SUM(J18:J24)</f>
        <v>322920968</v>
      </c>
      <c r="K17" s="24">
        <f>SUM(K18:K24)</f>
        <v>322920968</v>
      </c>
      <c r="L17" s="27">
        <f t="shared" ref="L17:L25" si="1">+K17-J17</f>
        <v>0</v>
      </c>
      <c r="M17" s="24">
        <f t="shared" ref="M17:N25" si="2">+G17+J17</f>
        <v>3344144335</v>
      </c>
      <c r="N17" s="24">
        <f t="shared" si="2"/>
        <v>3344144335</v>
      </c>
      <c r="O17" s="27">
        <f t="shared" ref="O17:O25" si="3">+N17-M17</f>
        <v>0</v>
      </c>
      <c r="P17" s="24">
        <f t="shared" ref="P17:P25" si="4">+F17-M17</f>
        <v>505855665</v>
      </c>
      <c r="Q17" s="85"/>
    </row>
    <row r="18" spans="2:17" ht="20.100000000000001" customHeight="1" x14ac:dyDescent="0.2">
      <c r="B18" s="421" t="s">
        <v>126</v>
      </c>
      <c r="C18" s="421" t="s">
        <v>127</v>
      </c>
      <c r="D18" s="419"/>
      <c r="E18" s="420"/>
      <c r="F18" s="27">
        <v>2311010000</v>
      </c>
      <c r="G18" s="243">
        <v>1609889667</v>
      </c>
      <c r="H18" s="243">
        <f>+G18</f>
        <v>1609889667</v>
      </c>
      <c r="I18" s="27">
        <f>+H18-G18</f>
        <v>0</v>
      </c>
      <c r="J18" s="27">
        <v>192665968</v>
      </c>
      <c r="K18" s="27">
        <f>+J18</f>
        <v>192665968</v>
      </c>
      <c r="L18" s="27">
        <f t="shared" si="1"/>
        <v>0</v>
      </c>
      <c r="M18" s="27">
        <f t="shared" si="2"/>
        <v>1802555635</v>
      </c>
      <c r="N18" s="27">
        <f>+H18+K18</f>
        <v>1802555635</v>
      </c>
      <c r="O18" s="27">
        <f t="shared" si="3"/>
        <v>0</v>
      </c>
      <c r="P18" s="27">
        <f t="shared" si="4"/>
        <v>508454365</v>
      </c>
      <c r="Q18" s="85"/>
    </row>
    <row r="19" spans="2:17" ht="20.100000000000001" customHeight="1" x14ac:dyDescent="0.2">
      <c r="B19" s="421" t="s">
        <v>128</v>
      </c>
      <c r="C19" s="421" t="s">
        <v>129</v>
      </c>
      <c r="D19" s="419"/>
      <c r="E19" s="420"/>
      <c r="F19" s="27">
        <v>1432600000</v>
      </c>
      <c r="G19" s="243">
        <v>1296425000</v>
      </c>
      <c r="H19" s="243">
        <f t="shared" ref="H19:H24" si="5">+G19</f>
        <v>1296425000</v>
      </c>
      <c r="I19" s="27">
        <f>+H19-G19</f>
        <v>0</v>
      </c>
      <c r="J19" s="27">
        <v>126125000</v>
      </c>
      <c r="K19" s="27">
        <f t="shared" ref="K19:K25" si="6">+J19</f>
        <v>126125000</v>
      </c>
      <c r="L19" s="27">
        <f t="shared" si="1"/>
        <v>0</v>
      </c>
      <c r="M19" s="27">
        <f t="shared" si="2"/>
        <v>1422550000</v>
      </c>
      <c r="N19" s="27">
        <f>+H19+K19</f>
        <v>1422550000</v>
      </c>
      <c r="O19" s="27">
        <f t="shared" si="3"/>
        <v>0</v>
      </c>
      <c r="P19" s="27">
        <f t="shared" si="4"/>
        <v>10050000</v>
      </c>
      <c r="Q19" s="85"/>
    </row>
    <row r="20" spans="2:17" ht="20.100000000000001" customHeight="1" x14ac:dyDescent="0.2">
      <c r="B20" s="421" t="s">
        <v>130</v>
      </c>
      <c r="C20" s="421" t="s">
        <v>131</v>
      </c>
      <c r="D20" s="419"/>
      <c r="E20" s="420"/>
      <c r="F20" s="27">
        <v>26880000</v>
      </c>
      <c r="G20" s="243">
        <v>36905000</v>
      </c>
      <c r="H20" s="243">
        <f t="shared" si="5"/>
        <v>36905000</v>
      </c>
      <c r="I20" s="27">
        <f t="shared" si="0"/>
        <v>0</v>
      </c>
      <c r="J20" s="27">
        <v>2630000</v>
      </c>
      <c r="K20" s="27">
        <f t="shared" si="6"/>
        <v>2630000</v>
      </c>
      <c r="L20" s="27">
        <f t="shared" si="1"/>
        <v>0</v>
      </c>
      <c r="M20" s="27">
        <f t="shared" si="2"/>
        <v>39535000</v>
      </c>
      <c r="N20" s="27">
        <f t="shared" si="2"/>
        <v>39535000</v>
      </c>
      <c r="O20" s="27">
        <f t="shared" si="3"/>
        <v>0</v>
      </c>
      <c r="P20" s="27">
        <f t="shared" si="4"/>
        <v>-12655000</v>
      </c>
      <c r="Q20" s="85"/>
    </row>
    <row r="21" spans="2:17" ht="20.100000000000001" customHeight="1" x14ac:dyDescent="0.2">
      <c r="B21" s="421" t="s">
        <v>132</v>
      </c>
      <c r="C21" s="421" t="s">
        <v>133</v>
      </c>
      <c r="D21" s="419"/>
      <c r="E21" s="420"/>
      <c r="F21" s="27">
        <v>3600000</v>
      </c>
      <c r="G21" s="243">
        <v>3300000</v>
      </c>
      <c r="H21" s="243">
        <f t="shared" si="5"/>
        <v>3300000</v>
      </c>
      <c r="I21" s="27">
        <f t="shared" si="0"/>
        <v>0</v>
      </c>
      <c r="J21" s="27">
        <v>300000</v>
      </c>
      <c r="K21" s="27">
        <f t="shared" si="6"/>
        <v>300000</v>
      </c>
      <c r="L21" s="27">
        <f t="shared" si="1"/>
        <v>0</v>
      </c>
      <c r="M21" s="27">
        <f t="shared" si="2"/>
        <v>3600000</v>
      </c>
      <c r="N21" s="27">
        <f t="shared" si="2"/>
        <v>3600000</v>
      </c>
      <c r="O21" s="27">
        <f t="shared" si="3"/>
        <v>0</v>
      </c>
      <c r="P21" s="27">
        <f t="shared" si="4"/>
        <v>0</v>
      </c>
      <c r="Q21" s="85"/>
    </row>
    <row r="22" spans="2:17" ht="20.100000000000001" customHeight="1" x14ac:dyDescent="0.2">
      <c r="B22" s="421" t="s">
        <v>134</v>
      </c>
      <c r="C22" s="421" t="s">
        <v>135</v>
      </c>
      <c r="D22" s="419"/>
      <c r="E22" s="420"/>
      <c r="F22" s="27">
        <v>59910000</v>
      </c>
      <c r="G22" s="243">
        <v>55500000</v>
      </c>
      <c r="H22" s="243">
        <f t="shared" si="5"/>
        <v>55500000</v>
      </c>
      <c r="I22" s="27">
        <f t="shared" si="0"/>
        <v>0</v>
      </c>
      <c r="J22" s="27">
        <v>1000000</v>
      </c>
      <c r="K22" s="27">
        <f t="shared" si="6"/>
        <v>1000000</v>
      </c>
      <c r="L22" s="27">
        <f t="shared" si="1"/>
        <v>0</v>
      </c>
      <c r="M22" s="27">
        <f t="shared" si="2"/>
        <v>56500000</v>
      </c>
      <c r="N22" s="27">
        <f t="shared" si="2"/>
        <v>56500000</v>
      </c>
      <c r="O22" s="27">
        <f t="shared" si="3"/>
        <v>0</v>
      </c>
      <c r="P22" s="27">
        <f t="shared" si="4"/>
        <v>3410000</v>
      </c>
      <c r="Q22" s="85"/>
    </row>
    <row r="23" spans="2:17" ht="20.100000000000001" customHeight="1" x14ac:dyDescent="0.2">
      <c r="B23" s="421" t="s">
        <v>136</v>
      </c>
      <c r="C23" s="421" t="s">
        <v>137</v>
      </c>
      <c r="D23" s="419"/>
      <c r="E23" s="420"/>
      <c r="F23" s="27">
        <v>6000000</v>
      </c>
      <c r="G23" s="243">
        <v>5350000</v>
      </c>
      <c r="H23" s="243">
        <f t="shared" si="5"/>
        <v>5350000</v>
      </c>
      <c r="I23" s="27">
        <f t="shared" si="0"/>
        <v>0</v>
      </c>
      <c r="J23" s="27">
        <v>200000</v>
      </c>
      <c r="K23" s="27">
        <f t="shared" si="6"/>
        <v>200000</v>
      </c>
      <c r="L23" s="27">
        <f t="shared" si="1"/>
        <v>0</v>
      </c>
      <c r="M23" s="27">
        <f t="shared" si="2"/>
        <v>5550000</v>
      </c>
      <c r="N23" s="27">
        <f t="shared" si="2"/>
        <v>5550000</v>
      </c>
      <c r="O23" s="27">
        <f t="shared" si="3"/>
        <v>0</v>
      </c>
      <c r="P23" s="27">
        <f t="shared" si="4"/>
        <v>450000</v>
      </c>
      <c r="Q23" s="85"/>
    </row>
    <row r="24" spans="2:17" ht="20.100000000000001" customHeight="1" x14ac:dyDescent="0.2">
      <c r="B24" s="421" t="s">
        <v>138</v>
      </c>
      <c r="C24" s="421" t="s">
        <v>139</v>
      </c>
      <c r="D24" s="419"/>
      <c r="E24" s="420"/>
      <c r="F24" s="27">
        <v>10000000</v>
      </c>
      <c r="G24" s="243">
        <v>13853700</v>
      </c>
      <c r="H24" s="243">
        <f t="shared" si="5"/>
        <v>13853700</v>
      </c>
      <c r="I24" s="27">
        <f t="shared" si="0"/>
        <v>0</v>
      </c>
      <c r="J24" s="27">
        <v>0</v>
      </c>
      <c r="K24" s="27">
        <f t="shared" si="6"/>
        <v>0</v>
      </c>
      <c r="L24" s="27">
        <f t="shared" si="1"/>
        <v>0</v>
      </c>
      <c r="M24" s="27">
        <f t="shared" si="2"/>
        <v>13853700</v>
      </c>
      <c r="N24" s="27">
        <f t="shared" si="2"/>
        <v>13853700</v>
      </c>
      <c r="O24" s="27">
        <f t="shared" si="3"/>
        <v>0</v>
      </c>
      <c r="P24" s="27">
        <f t="shared" si="4"/>
        <v>-3853700</v>
      </c>
      <c r="Q24" s="85"/>
    </row>
    <row r="25" spans="2:17" ht="20.100000000000001" customHeight="1" x14ac:dyDescent="0.2">
      <c r="B25" s="418" t="s">
        <v>140</v>
      </c>
      <c r="C25" s="418" t="s">
        <v>141</v>
      </c>
      <c r="D25" s="419"/>
      <c r="E25" s="420"/>
      <c r="F25" s="24">
        <v>0</v>
      </c>
      <c r="G25" s="24">
        <v>0</v>
      </c>
      <c r="H25" s="422">
        <v>0</v>
      </c>
      <c r="I25" s="27">
        <f t="shared" si="0"/>
        <v>0</v>
      </c>
      <c r="J25" s="24">
        <v>0</v>
      </c>
      <c r="K25" s="27">
        <f t="shared" si="6"/>
        <v>0</v>
      </c>
      <c r="L25" s="27">
        <f t="shared" si="1"/>
        <v>0</v>
      </c>
      <c r="M25" s="24">
        <f t="shared" si="2"/>
        <v>0</v>
      </c>
      <c r="N25" s="24">
        <f t="shared" si="2"/>
        <v>0</v>
      </c>
      <c r="O25" s="27">
        <f t="shared" si="3"/>
        <v>0</v>
      </c>
      <c r="P25" s="27">
        <f t="shared" si="4"/>
        <v>0</v>
      </c>
      <c r="Q25" s="85"/>
    </row>
    <row r="26" spans="2:17" ht="20.100000000000001" customHeight="1" x14ac:dyDescent="0.2">
      <c r="B26" s="418"/>
      <c r="C26" s="418"/>
      <c r="D26" s="423"/>
      <c r="E26" s="424"/>
      <c r="F26" s="24"/>
      <c r="G26" s="24"/>
      <c r="H26" s="422"/>
      <c r="I26" s="27"/>
      <c r="J26" s="24"/>
      <c r="K26" s="24"/>
      <c r="L26" s="27"/>
      <c r="M26" s="24"/>
      <c r="N26" s="24"/>
      <c r="O26" s="27"/>
      <c r="P26" s="27"/>
      <c r="Q26" s="85"/>
    </row>
    <row r="27" spans="2:17" ht="20.100000000000001" customHeight="1" x14ac:dyDescent="0.2">
      <c r="B27" s="425"/>
      <c r="C27" s="425"/>
      <c r="D27" s="426"/>
      <c r="E27" s="427"/>
      <c r="F27" s="208"/>
      <c r="G27" s="281"/>
      <c r="H27" s="428"/>
      <c r="I27" s="208"/>
      <c r="J27" s="281"/>
      <c r="K27" s="281"/>
      <c r="L27" s="208"/>
      <c r="M27" s="281"/>
      <c r="N27" s="281"/>
      <c r="O27" s="208"/>
      <c r="P27" s="208"/>
      <c r="Q27" s="85"/>
    </row>
    <row r="28" spans="2:17" ht="29.25" customHeight="1" thickBot="1" x14ac:dyDescent="0.25">
      <c r="B28" s="429"/>
      <c r="C28" s="754" t="s">
        <v>142</v>
      </c>
      <c r="D28" s="755"/>
      <c r="E28" s="756"/>
      <c r="F28" s="282">
        <f t="shared" ref="F28:K28" si="7">+F17+F25+F26+F27</f>
        <v>3850000000</v>
      </c>
      <c r="G28" s="282">
        <f t="shared" si="7"/>
        <v>3021223367</v>
      </c>
      <c r="H28" s="282">
        <f t="shared" si="7"/>
        <v>3021223367</v>
      </c>
      <c r="I28" s="282">
        <f t="shared" si="7"/>
        <v>0</v>
      </c>
      <c r="J28" s="282">
        <f t="shared" si="7"/>
        <v>322920968</v>
      </c>
      <c r="K28" s="282">
        <f t="shared" si="7"/>
        <v>322920968</v>
      </c>
      <c r="L28" s="282"/>
      <c r="M28" s="282">
        <f>+M17+M25+M26+M27</f>
        <v>3344144335</v>
      </c>
      <c r="N28" s="282">
        <f>+N17+N25+N26+N27</f>
        <v>3344144335</v>
      </c>
      <c r="O28" s="282"/>
      <c r="P28" s="282">
        <f>+P17+P25+P26+P27</f>
        <v>505855665</v>
      </c>
      <c r="Q28" s="85"/>
    </row>
    <row r="29" spans="2:17" ht="13.5" customHeight="1" thickTop="1" x14ac:dyDescent="0.2">
      <c r="B29" s="430"/>
      <c r="C29" s="431"/>
      <c r="D29" s="431"/>
      <c r="E29" s="431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85"/>
    </row>
    <row r="30" spans="2:17" x14ac:dyDescent="0.2">
      <c r="B30" s="85"/>
      <c r="C30" s="85"/>
      <c r="D30" s="85"/>
      <c r="E30" s="85"/>
      <c r="F30" s="85"/>
      <c r="G30" s="85"/>
      <c r="H30" s="85"/>
      <c r="I30" s="85"/>
      <c r="J30" s="85"/>
      <c r="K30" s="432"/>
      <c r="L30" s="338"/>
      <c r="M30" s="433"/>
      <c r="N30" s="85"/>
      <c r="O30" s="338" t="s">
        <v>384</v>
      </c>
      <c r="P30" s="433"/>
      <c r="Q30" s="85"/>
    </row>
    <row r="31" spans="2:17" ht="11.25" customHeight="1" x14ac:dyDescent="0.2">
      <c r="B31" s="85"/>
      <c r="C31" s="85"/>
      <c r="D31" s="687" t="s">
        <v>143</v>
      </c>
      <c r="E31" s="687"/>
      <c r="F31" s="687"/>
      <c r="G31" s="49"/>
      <c r="H31" s="49"/>
      <c r="I31" s="85"/>
      <c r="J31" s="85"/>
      <c r="K31" s="85"/>
      <c r="L31" s="338"/>
      <c r="M31" s="433"/>
      <c r="N31" s="85"/>
      <c r="O31" s="338" t="s">
        <v>144</v>
      </c>
      <c r="P31" s="433"/>
      <c r="Q31" s="85"/>
    </row>
    <row r="32" spans="2:17" x14ac:dyDescent="0.2">
      <c r="B32" s="85"/>
      <c r="C32" s="85"/>
      <c r="D32" s="687" t="s">
        <v>145</v>
      </c>
      <c r="E32" s="687"/>
      <c r="F32" s="687"/>
      <c r="G32" s="49"/>
      <c r="H32" s="49"/>
      <c r="I32" s="85"/>
      <c r="J32" s="85"/>
      <c r="K32" s="85"/>
      <c r="L32" s="434"/>
      <c r="M32" s="434"/>
      <c r="N32" s="85"/>
      <c r="O32" s="434"/>
      <c r="P32" s="434"/>
      <c r="Q32" s="85"/>
    </row>
    <row r="33" spans="2:17" x14ac:dyDescent="0.2">
      <c r="B33" s="85"/>
      <c r="C33" s="85"/>
      <c r="D33" s="405"/>
      <c r="E33" s="405"/>
      <c r="F33" s="405"/>
      <c r="G33" s="49"/>
      <c r="H33" s="49"/>
      <c r="I33" s="85"/>
      <c r="J33" s="85"/>
      <c r="K33" s="85"/>
      <c r="L33" s="434"/>
      <c r="M33" s="434"/>
      <c r="N33" s="85"/>
      <c r="O33" s="434"/>
      <c r="P33" s="434"/>
      <c r="Q33" s="85"/>
    </row>
    <row r="34" spans="2:17" x14ac:dyDescent="0.2">
      <c r="B34" s="85"/>
      <c r="C34" s="85"/>
      <c r="D34" s="405"/>
      <c r="E34" s="405"/>
      <c r="F34" s="405"/>
      <c r="G34" s="49"/>
      <c r="H34" s="49"/>
      <c r="I34" s="85"/>
      <c r="J34" s="85"/>
      <c r="K34" s="85"/>
      <c r="L34" s="434"/>
      <c r="M34" s="434"/>
      <c r="N34" s="85"/>
      <c r="O34" s="434"/>
      <c r="P34" s="434"/>
      <c r="Q34" s="85"/>
    </row>
    <row r="35" spans="2:17" x14ac:dyDescent="0.2">
      <c r="B35" s="85"/>
      <c r="C35" s="85"/>
      <c r="D35" s="85"/>
      <c r="E35" s="85"/>
      <c r="F35" s="85"/>
      <c r="G35" s="49"/>
      <c r="H35" s="49"/>
      <c r="I35" s="85"/>
      <c r="J35" s="432"/>
      <c r="K35" s="85"/>
      <c r="L35" s="434"/>
      <c r="M35" s="434"/>
      <c r="N35" s="85"/>
      <c r="O35" s="434"/>
      <c r="P35" s="434"/>
      <c r="Q35" s="85"/>
    </row>
    <row r="36" spans="2:17" x14ac:dyDescent="0.2">
      <c r="B36" s="85"/>
      <c r="C36" s="85"/>
      <c r="D36" s="85"/>
      <c r="E36" s="85"/>
      <c r="F36" s="85"/>
      <c r="G36" s="49"/>
      <c r="H36" s="49"/>
      <c r="I36" s="85"/>
      <c r="J36" s="49"/>
      <c r="K36" s="85"/>
      <c r="L36" s="434"/>
      <c r="M36" s="434"/>
      <c r="N36" s="85"/>
      <c r="O36" s="434"/>
      <c r="P36" s="434"/>
      <c r="Q36" s="85"/>
    </row>
    <row r="37" spans="2:17" x14ac:dyDescent="0.2">
      <c r="B37" s="85"/>
      <c r="C37" s="85"/>
      <c r="D37" s="690" t="s">
        <v>86</v>
      </c>
      <c r="E37" s="690"/>
      <c r="F37" s="690"/>
      <c r="G37" s="49"/>
      <c r="H37" s="49"/>
      <c r="I37" s="85"/>
      <c r="J37" s="432"/>
      <c r="K37" s="85"/>
      <c r="L37" s="435"/>
      <c r="M37" s="436"/>
      <c r="N37" s="85"/>
      <c r="O37" s="435" t="str">
        <f>+E7</f>
        <v>Kustiyartini, SE. Msi</v>
      </c>
      <c r="P37" s="436"/>
      <c r="Q37" s="85"/>
    </row>
    <row r="38" spans="2:17" x14ac:dyDescent="0.2">
      <c r="B38" s="85"/>
      <c r="C38" s="85"/>
      <c r="D38" s="661" t="s">
        <v>338</v>
      </c>
      <c r="E38" s="661"/>
      <c r="F38" s="661"/>
      <c r="G38" s="49"/>
      <c r="H38" s="49"/>
      <c r="I38" s="85"/>
      <c r="J38" s="85"/>
      <c r="K38" s="85"/>
      <c r="L38" s="437"/>
      <c r="M38" s="438"/>
      <c r="N38" s="85"/>
      <c r="O38" s="437" t="s">
        <v>147</v>
      </c>
      <c r="P38" s="438"/>
      <c r="Q38" s="85"/>
    </row>
    <row r="39" spans="2:17" x14ac:dyDescent="0.2">
      <c r="G39" s="48"/>
      <c r="H39" s="48"/>
    </row>
    <row r="40" spans="2:17" x14ac:dyDescent="0.2">
      <c r="G40" s="48"/>
      <c r="H40" s="48"/>
      <c r="J40" s="48"/>
      <c r="K40" s="48"/>
      <c r="M40" s="48"/>
      <c r="N40" s="48"/>
    </row>
    <row r="41" spans="2:17" ht="19.5" x14ac:dyDescent="0.35">
      <c r="B41" s="759" t="s">
        <v>97</v>
      </c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</row>
    <row r="42" spans="2:17" ht="19.5" x14ac:dyDescent="0.35">
      <c r="B42" s="759" t="s">
        <v>98</v>
      </c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59"/>
      <c r="N42" s="759"/>
      <c r="O42" s="759"/>
      <c r="P42" s="759"/>
    </row>
    <row r="44" spans="2:17" ht="19.5" x14ac:dyDescent="0.35">
      <c r="B44" s="759" t="s">
        <v>148</v>
      </c>
      <c r="C44" s="759"/>
      <c r="D44" s="759"/>
      <c r="E44" s="759"/>
      <c r="F44" s="759"/>
      <c r="G44" s="759"/>
      <c r="H44" s="759"/>
      <c r="I44" s="759"/>
      <c r="J44" s="759"/>
      <c r="K44" s="759"/>
      <c r="L44" s="759"/>
      <c r="M44" s="759"/>
      <c r="N44" s="759"/>
      <c r="O44" s="759"/>
      <c r="P44" s="759"/>
      <c r="Q44" s="759"/>
    </row>
    <row r="45" spans="2:17" x14ac:dyDescent="0.2">
      <c r="B45" s="1" t="s">
        <v>100</v>
      </c>
      <c r="C45" s="1"/>
      <c r="D45" s="11" t="s">
        <v>0</v>
      </c>
      <c r="E45" s="741" t="s">
        <v>101</v>
      </c>
      <c r="F45" s="741"/>
      <c r="G45" s="741"/>
      <c r="H45" s="741"/>
      <c r="I45" s="741"/>
      <c r="J45" s="9"/>
      <c r="K45" s="9"/>
      <c r="L45" s="9"/>
      <c r="M45" s="9"/>
      <c r="N45" s="9"/>
      <c r="O45" s="9"/>
      <c r="P45" s="9"/>
    </row>
    <row r="46" spans="2:17" x14ac:dyDescent="0.2">
      <c r="B46" s="1" t="s">
        <v>102</v>
      </c>
      <c r="C46" s="1"/>
      <c r="D46" s="11" t="s">
        <v>0</v>
      </c>
      <c r="E46" s="741" t="s">
        <v>86</v>
      </c>
      <c r="F46" s="741"/>
      <c r="G46" s="741"/>
      <c r="H46" s="741"/>
      <c r="I46" s="12"/>
      <c r="J46" s="9"/>
      <c r="K46" s="9"/>
      <c r="L46" s="9"/>
      <c r="M46" s="9"/>
      <c r="N46" s="9"/>
      <c r="O46" s="9"/>
      <c r="P46" s="9"/>
    </row>
    <row r="47" spans="2:17" x14ac:dyDescent="0.2">
      <c r="B47" s="1" t="s">
        <v>103</v>
      </c>
      <c r="C47" s="1"/>
      <c r="D47" s="11" t="s">
        <v>0</v>
      </c>
      <c r="E47" s="741" t="str">
        <f>+E7</f>
        <v>Kustiyartini, SE. Msi</v>
      </c>
      <c r="F47" s="741"/>
      <c r="G47" s="741"/>
      <c r="H47" s="741"/>
      <c r="I47" s="12"/>
      <c r="J47" s="9"/>
      <c r="K47" s="9"/>
      <c r="L47" s="9"/>
      <c r="M47" s="9"/>
      <c r="N47" s="9"/>
      <c r="O47" s="9"/>
      <c r="P47" s="9"/>
    </row>
    <row r="48" spans="2:17" ht="13.5" thickBot="1" x14ac:dyDescent="0.25">
      <c r="B48" s="13" t="s">
        <v>105</v>
      </c>
      <c r="C48" s="9"/>
      <c r="D48" s="9" t="s">
        <v>0</v>
      </c>
      <c r="E48" s="56" t="str">
        <f>+E8</f>
        <v>Januari  2014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6" ht="15" thickTop="1" x14ac:dyDescent="0.2">
      <c r="B49" s="764" t="s">
        <v>106</v>
      </c>
      <c r="C49" s="764" t="s">
        <v>107</v>
      </c>
      <c r="D49" s="767"/>
      <c r="E49" s="767"/>
      <c r="F49" s="764" t="s">
        <v>149</v>
      </c>
      <c r="G49" s="760" t="s">
        <v>109</v>
      </c>
      <c r="H49" s="760"/>
      <c r="I49" s="760"/>
      <c r="J49" s="760" t="s">
        <v>110</v>
      </c>
      <c r="K49" s="760"/>
      <c r="L49" s="760"/>
      <c r="M49" s="760" t="s">
        <v>111</v>
      </c>
      <c r="N49" s="760"/>
      <c r="O49" s="760"/>
      <c r="P49" s="760"/>
    </row>
    <row r="50" spans="2:16" x14ac:dyDescent="0.2">
      <c r="B50" s="765"/>
      <c r="C50" s="702"/>
      <c r="D50" s="702"/>
      <c r="E50" s="702"/>
      <c r="F50" s="765"/>
      <c r="G50" s="761" t="s">
        <v>112</v>
      </c>
      <c r="H50" s="761" t="s">
        <v>113</v>
      </c>
      <c r="I50" s="761" t="s">
        <v>37</v>
      </c>
      <c r="J50" s="761" t="s">
        <v>112</v>
      </c>
      <c r="K50" s="761" t="s">
        <v>113</v>
      </c>
      <c r="L50" s="761" t="s">
        <v>37</v>
      </c>
      <c r="M50" s="761" t="s">
        <v>114</v>
      </c>
      <c r="N50" s="761" t="s">
        <v>115</v>
      </c>
      <c r="O50" s="761" t="s">
        <v>116</v>
      </c>
      <c r="P50" s="761" t="s">
        <v>117</v>
      </c>
    </row>
    <row r="51" spans="2:16" x14ac:dyDescent="0.2">
      <c r="B51" s="765"/>
      <c r="C51" s="702"/>
      <c r="D51" s="702"/>
      <c r="E51" s="702"/>
      <c r="F51" s="765"/>
      <c r="G51" s="762"/>
      <c r="H51" s="762"/>
      <c r="I51" s="762"/>
      <c r="J51" s="762"/>
      <c r="K51" s="762"/>
      <c r="L51" s="762"/>
      <c r="M51" s="762"/>
      <c r="N51" s="762"/>
      <c r="O51" s="762"/>
      <c r="P51" s="762"/>
    </row>
    <row r="52" spans="2:16" x14ac:dyDescent="0.2">
      <c r="B52" s="765"/>
      <c r="C52" s="702"/>
      <c r="D52" s="702"/>
      <c r="E52" s="702"/>
      <c r="F52" s="765"/>
      <c r="G52" s="762"/>
      <c r="H52" s="762"/>
      <c r="I52" s="762"/>
      <c r="J52" s="762"/>
      <c r="K52" s="762"/>
      <c r="L52" s="762"/>
      <c r="M52" s="762"/>
      <c r="N52" s="762"/>
      <c r="O52" s="762"/>
      <c r="P52" s="762"/>
    </row>
    <row r="53" spans="2:16" x14ac:dyDescent="0.2">
      <c r="B53" s="766"/>
      <c r="C53" s="712"/>
      <c r="D53" s="712"/>
      <c r="E53" s="712"/>
      <c r="F53" s="766"/>
      <c r="G53" s="763"/>
      <c r="H53" s="763"/>
      <c r="I53" s="763"/>
      <c r="J53" s="763"/>
      <c r="K53" s="763"/>
      <c r="L53" s="763"/>
      <c r="M53" s="763"/>
      <c r="N53" s="763"/>
      <c r="O53" s="763"/>
      <c r="P53" s="763"/>
    </row>
    <row r="54" spans="2:16" x14ac:dyDescent="0.2">
      <c r="B54" s="15">
        <v>1</v>
      </c>
      <c r="C54" s="768">
        <v>2</v>
      </c>
      <c r="D54" s="769"/>
      <c r="E54" s="770"/>
      <c r="F54" s="16">
        <v>3</v>
      </c>
      <c r="G54" s="17">
        <v>4</v>
      </c>
      <c r="H54" s="17">
        <v>5</v>
      </c>
      <c r="I54" s="17" t="s">
        <v>118</v>
      </c>
      <c r="J54" s="17">
        <v>7</v>
      </c>
      <c r="K54" s="17">
        <v>8</v>
      </c>
      <c r="L54" s="17" t="s">
        <v>119</v>
      </c>
      <c r="M54" s="17" t="s">
        <v>120</v>
      </c>
      <c r="N54" s="17" t="s">
        <v>121</v>
      </c>
      <c r="O54" s="17" t="s">
        <v>122</v>
      </c>
      <c r="P54" s="17" t="s">
        <v>123</v>
      </c>
    </row>
    <row r="55" spans="2:16" x14ac:dyDescent="0.2">
      <c r="B55" s="18"/>
      <c r="C55" s="18"/>
      <c r="D55" s="19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2:16" x14ac:dyDescent="0.2">
      <c r="B56" s="26" t="s">
        <v>124</v>
      </c>
      <c r="C56" s="26" t="s">
        <v>150</v>
      </c>
      <c r="D56" s="22"/>
      <c r="E56" s="23"/>
      <c r="F56" s="24">
        <f>SUM(F57:F63)</f>
        <v>884260000</v>
      </c>
      <c r="G56" s="24">
        <f>SUM(G57:G63)</f>
        <v>0</v>
      </c>
      <c r="H56" s="24">
        <f>SUM(H57:H63)</f>
        <v>0</v>
      </c>
      <c r="I56" s="25">
        <f t="shared" ref="I56:I66" si="8">+H56-G56</f>
        <v>0</v>
      </c>
      <c r="J56" s="24">
        <f>SUM(J57:J63)</f>
        <v>0</v>
      </c>
      <c r="K56" s="24">
        <f>SUM(K57:K63)</f>
        <v>0</v>
      </c>
      <c r="L56" s="24">
        <f t="shared" ref="L56:L65" si="9">+K56-J56</f>
        <v>0</v>
      </c>
      <c r="M56" s="24">
        <f t="shared" ref="M56:N66" si="10">+G56+J56</f>
        <v>0</v>
      </c>
      <c r="N56" s="24">
        <f t="shared" si="10"/>
        <v>0</v>
      </c>
      <c r="O56" s="25">
        <f t="shared" ref="O56:O66" si="11">+N56-M56</f>
        <v>0</v>
      </c>
      <c r="P56" s="24">
        <f t="shared" ref="P56:P66" si="12">+F56-M56</f>
        <v>884260000</v>
      </c>
    </row>
    <row r="57" spans="2:16" x14ac:dyDescent="0.2">
      <c r="B57" s="26" t="s">
        <v>126</v>
      </c>
      <c r="C57" s="26" t="s">
        <v>127</v>
      </c>
      <c r="D57" s="22"/>
      <c r="E57" s="23"/>
      <c r="F57" s="25">
        <v>0</v>
      </c>
      <c r="G57" s="25">
        <v>0</v>
      </c>
      <c r="H57" s="25">
        <v>0</v>
      </c>
      <c r="I57" s="25">
        <f t="shared" si="8"/>
        <v>0</v>
      </c>
      <c r="J57" s="25">
        <v>0</v>
      </c>
      <c r="K57" s="25">
        <v>0</v>
      </c>
      <c r="L57" s="25">
        <f t="shared" si="9"/>
        <v>0</v>
      </c>
      <c r="M57" s="25">
        <f t="shared" si="10"/>
        <v>0</v>
      </c>
      <c r="N57" s="25">
        <f t="shared" si="10"/>
        <v>0</v>
      </c>
      <c r="O57" s="25">
        <f t="shared" si="11"/>
        <v>0</v>
      </c>
      <c r="P57" s="25">
        <f t="shared" si="12"/>
        <v>0</v>
      </c>
    </row>
    <row r="58" spans="2:16" x14ac:dyDescent="0.2">
      <c r="B58" s="26" t="s">
        <v>128</v>
      </c>
      <c r="C58" s="26" t="s">
        <v>129</v>
      </c>
      <c r="D58" s="22"/>
      <c r="E58" s="23"/>
      <c r="F58" s="25">
        <v>851200000</v>
      </c>
      <c r="G58" s="25">
        <v>0</v>
      </c>
      <c r="H58" s="25">
        <v>0</v>
      </c>
      <c r="I58" s="25">
        <f t="shared" si="8"/>
        <v>0</v>
      </c>
      <c r="J58" s="25">
        <v>0</v>
      </c>
      <c r="K58" s="25">
        <v>0</v>
      </c>
      <c r="L58" s="25">
        <f t="shared" si="9"/>
        <v>0</v>
      </c>
      <c r="M58" s="25">
        <f t="shared" si="10"/>
        <v>0</v>
      </c>
      <c r="N58" s="25">
        <f t="shared" si="10"/>
        <v>0</v>
      </c>
      <c r="O58" s="25">
        <f t="shared" si="11"/>
        <v>0</v>
      </c>
      <c r="P58" s="25">
        <f t="shared" si="12"/>
        <v>851200000</v>
      </c>
    </row>
    <row r="59" spans="2:16" x14ac:dyDescent="0.2">
      <c r="B59" s="26" t="s">
        <v>130</v>
      </c>
      <c r="C59" s="26" t="s">
        <v>131</v>
      </c>
      <c r="D59" s="22"/>
      <c r="E59" s="23"/>
      <c r="F59" s="25">
        <v>0</v>
      </c>
      <c r="G59" s="25">
        <v>0</v>
      </c>
      <c r="H59" s="25">
        <v>0</v>
      </c>
      <c r="I59" s="25">
        <f t="shared" si="8"/>
        <v>0</v>
      </c>
      <c r="J59" s="25">
        <v>0</v>
      </c>
      <c r="K59" s="25">
        <v>0</v>
      </c>
      <c r="L59" s="25">
        <f t="shared" si="9"/>
        <v>0</v>
      </c>
      <c r="M59" s="25">
        <f t="shared" si="10"/>
        <v>0</v>
      </c>
      <c r="N59" s="25">
        <f t="shared" si="10"/>
        <v>0</v>
      </c>
      <c r="O59" s="25">
        <f t="shared" si="11"/>
        <v>0</v>
      </c>
      <c r="P59" s="25">
        <f t="shared" si="12"/>
        <v>0</v>
      </c>
    </row>
    <row r="60" spans="2:16" x14ac:dyDescent="0.2">
      <c r="B60" s="26" t="s">
        <v>132</v>
      </c>
      <c r="C60" s="26" t="s">
        <v>133</v>
      </c>
      <c r="D60" s="22"/>
      <c r="E60" s="23"/>
      <c r="F60" s="25">
        <v>900000</v>
      </c>
      <c r="G60" s="25">
        <v>0</v>
      </c>
      <c r="H60" s="25">
        <v>0</v>
      </c>
      <c r="I60" s="25">
        <f t="shared" si="8"/>
        <v>0</v>
      </c>
      <c r="J60" s="25">
        <v>0</v>
      </c>
      <c r="K60" s="25">
        <v>0</v>
      </c>
      <c r="L60" s="25">
        <f t="shared" si="9"/>
        <v>0</v>
      </c>
      <c r="M60" s="25">
        <f t="shared" si="10"/>
        <v>0</v>
      </c>
      <c r="N60" s="25">
        <f t="shared" si="10"/>
        <v>0</v>
      </c>
      <c r="O60" s="25">
        <f t="shared" si="11"/>
        <v>0</v>
      </c>
      <c r="P60" s="25">
        <f t="shared" si="12"/>
        <v>900000</v>
      </c>
    </row>
    <row r="61" spans="2:16" x14ac:dyDescent="0.2">
      <c r="B61" s="26" t="s">
        <v>134</v>
      </c>
      <c r="C61" s="26" t="s">
        <v>135</v>
      </c>
      <c r="D61" s="22"/>
      <c r="E61" s="23"/>
      <c r="F61" s="25">
        <v>29760000</v>
      </c>
      <c r="G61" s="25">
        <v>0</v>
      </c>
      <c r="H61" s="25">
        <v>0</v>
      </c>
      <c r="I61" s="25">
        <f t="shared" si="8"/>
        <v>0</v>
      </c>
      <c r="J61" s="25">
        <v>0</v>
      </c>
      <c r="K61" s="25">
        <v>0</v>
      </c>
      <c r="L61" s="25">
        <f t="shared" si="9"/>
        <v>0</v>
      </c>
      <c r="M61" s="25">
        <f t="shared" si="10"/>
        <v>0</v>
      </c>
      <c r="N61" s="25">
        <f t="shared" si="10"/>
        <v>0</v>
      </c>
      <c r="O61" s="25">
        <f t="shared" si="11"/>
        <v>0</v>
      </c>
      <c r="P61" s="25">
        <f t="shared" si="12"/>
        <v>29760000</v>
      </c>
    </row>
    <row r="62" spans="2:16" x14ac:dyDescent="0.2">
      <c r="B62" s="26" t="s">
        <v>136</v>
      </c>
      <c r="C62" s="26" t="s">
        <v>137</v>
      </c>
      <c r="D62" s="22"/>
      <c r="E62" s="23"/>
      <c r="F62" s="25">
        <v>2400000</v>
      </c>
      <c r="G62" s="25">
        <v>0</v>
      </c>
      <c r="H62" s="25">
        <v>0</v>
      </c>
      <c r="I62" s="25">
        <f t="shared" si="8"/>
        <v>0</v>
      </c>
      <c r="J62" s="25">
        <v>0</v>
      </c>
      <c r="K62" s="25">
        <v>0</v>
      </c>
      <c r="L62" s="25">
        <f t="shared" si="9"/>
        <v>0</v>
      </c>
      <c r="M62" s="25">
        <f t="shared" si="10"/>
        <v>0</v>
      </c>
      <c r="N62" s="25">
        <f t="shared" si="10"/>
        <v>0</v>
      </c>
      <c r="O62" s="25">
        <f t="shared" si="11"/>
        <v>0</v>
      </c>
      <c r="P62" s="25">
        <f t="shared" si="12"/>
        <v>2400000</v>
      </c>
    </row>
    <row r="63" spans="2:16" x14ac:dyDescent="0.2">
      <c r="B63" s="26" t="s">
        <v>138</v>
      </c>
      <c r="C63" s="26" t="s">
        <v>139</v>
      </c>
      <c r="D63" s="22"/>
      <c r="E63" s="23"/>
      <c r="F63" s="25">
        <v>0</v>
      </c>
      <c r="G63" s="25">
        <v>0</v>
      </c>
      <c r="H63" s="25">
        <v>0</v>
      </c>
      <c r="I63" s="25">
        <f t="shared" si="8"/>
        <v>0</v>
      </c>
      <c r="J63" s="25">
        <v>0</v>
      </c>
      <c r="K63" s="25">
        <v>0</v>
      </c>
      <c r="L63" s="25">
        <f t="shared" si="9"/>
        <v>0</v>
      </c>
      <c r="M63" s="25">
        <f t="shared" si="10"/>
        <v>0</v>
      </c>
      <c r="N63" s="25">
        <f t="shared" si="10"/>
        <v>0</v>
      </c>
      <c r="O63" s="25">
        <f t="shared" si="11"/>
        <v>0</v>
      </c>
      <c r="P63" s="25">
        <f t="shared" si="12"/>
        <v>0</v>
      </c>
    </row>
    <row r="64" spans="2:16" x14ac:dyDescent="0.2">
      <c r="B64" s="26" t="s">
        <v>151</v>
      </c>
      <c r="C64" s="26" t="s">
        <v>152</v>
      </c>
      <c r="D64" s="22"/>
      <c r="E64" s="23"/>
      <c r="F64" s="25">
        <v>0</v>
      </c>
      <c r="G64" s="25">
        <v>0</v>
      </c>
      <c r="H64" s="25">
        <v>0</v>
      </c>
      <c r="I64" s="25">
        <f t="shared" si="8"/>
        <v>0</v>
      </c>
      <c r="J64" s="25">
        <v>0</v>
      </c>
      <c r="K64" s="25">
        <v>0</v>
      </c>
      <c r="L64" s="25">
        <f t="shared" si="9"/>
        <v>0</v>
      </c>
      <c r="M64" s="25">
        <f t="shared" si="10"/>
        <v>0</v>
      </c>
      <c r="N64" s="25">
        <f t="shared" si="10"/>
        <v>0</v>
      </c>
      <c r="O64" s="25">
        <f t="shared" si="11"/>
        <v>0</v>
      </c>
      <c r="P64" s="25">
        <f t="shared" si="12"/>
        <v>0</v>
      </c>
    </row>
    <row r="65" spans="2:16" x14ac:dyDescent="0.2">
      <c r="B65" s="26" t="s">
        <v>153</v>
      </c>
      <c r="C65" s="26" t="s">
        <v>154</v>
      </c>
      <c r="D65" s="22"/>
      <c r="E65" s="23"/>
      <c r="F65" s="25">
        <v>0</v>
      </c>
      <c r="G65" s="25">
        <v>0</v>
      </c>
      <c r="H65" s="25">
        <v>0</v>
      </c>
      <c r="I65" s="25">
        <f t="shared" si="8"/>
        <v>0</v>
      </c>
      <c r="J65" s="25">
        <v>0</v>
      </c>
      <c r="K65" s="25">
        <v>0</v>
      </c>
      <c r="L65" s="25">
        <f t="shared" si="9"/>
        <v>0</v>
      </c>
      <c r="M65" s="25">
        <f t="shared" si="10"/>
        <v>0</v>
      </c>
      <c r="N65" s="25">
        <f t="shared" si="10"/>
        <v>0</v>
      </c>
      <c r="O65" s="25">
        <f t="shared" si="11"/>
        <v>0</v>
      </c>
      <c r="P65" s="25">
        <f t="shared" si="12"/>
        <v>0</v>
      </c>
    </row>
    <row r="66" spans="2:16" x14ac:dyDescent="0.2">
      <c r="B66" s="26" t="s">
        <v>155</v>
      </c>
      <c r="C66" s="26" t="s">
        <v>156</v>
      </c>
      <c r="D66" s="22"/>
      <c r="E66" s="23"/>
      <c r="F66" s="25">
        <v>0</v>
      </c>
      <c r="G66" s="25">
        <v>0</v>
      </c>
      <c r="H66" s="25">
        <v>0</v>
      </c>
      <c r="I66" s="25">
        <f t="shared" si="8"/>
        <v>0</v>
      </c>
      <c r="J66" s="25">
        <v>0</v>
      </c>
      <c r="K66" s="25">
        <v>0</v>
      </c>
      <c r="L66" s="25">
        <v>0</v>
      </c>
      <c r="M66" s="25">
        <f t="shared" si="10"/>
        <v>0</v>
      </c>
      <c r="N66" s="25">
        <f t="shared" si="10"/>
        <v>0</v>
      </c>
      <c r="O66" s="25">
        <f t="shared" si="11"/>
        <v>0</v>
      </c>
      <c r="P66" s="25">
        <f t="shared" si="12"/>
        <v>0</v>
      </c>
    </row>
    <row r="67" spans="2:16" x14ac:dyDescent="0.2">
      <c r="B67" s="28"/>
      <c r="C67" s="28"/>
      <c r="D67" s="29"/>
      <c r="E67" s="30"/>
      <c r="F67" s="31"/>
      <c r="G67" s="31"/>
      <c r="H67" s="32"/>
      <c r="I67" s="32"/>
      <c r="J67" s="32"/>
      <c r="K67" s="32"/>
      <c r="L67" s="32"/>
      <c r="M67" s="32"/>
      <c r="N67" s="32"/>
      <c r="O67" s="32"/>
      <c r="P67" s="32"/>
    </row>
    <row r="68" spans="2:16" x14ac:dyDescent="0.2">
      <c r="B68" s="33"/>
      <c r="C68" s="33"/>
      <c r="D68" s="34"/>
      <c r="E68" s="35"/>
      <c r="F68" s="36"/>
      <c r="G68" s="36"/>
      <c r="H68" s="37"/>
      <c r="I68" s="37"/>
      <c r="J68" s="37"/>
      <c r="K68" s="37"/>
      <c r="L68" s="37"/>
      <c r="M68" s="37"/>
      <c r="N68" s="37"/>
      <c r="O68" s="37"/>
      <c r="P68" s="37"/>
    </row>
    <row r="69" spans="2:16" x14ac:dyDescent="0.2">
      <c r="B69" s="26"/>
      <c r="C69" s="771" t="s">
        <v>142</v>
      </c>
      <c r="D69" s="772"/>
      <c r="E69" s="773"/>
      <c r="F69" s="38">
        <f t="shared" ref="F69:P69" si="13">+F56+F64+F65+F66</f>
        <v>884260000</v>
      </c>
      <c r="G69" s="57">
        <f t="shared" si="13"/>
        <v>0</v>
      </c>
      <c r="H69" s="57">
        <f t="shared" si="13"/>
        <v>0</v>
      </c>
      <c r="I69" s="57">
        <f t="shared" si="13"/>
        <v>0</v>
      </c>
      <c r="J69" s="57">
        <f t="shared" si="13"/>
        <v>0</v>
      </c>
      <c r="K69" s="57">
        <f t="shared" si="13"/>
        <v>0</v>
      </c>
      <c r="L69" s="57">
        <f t="shared" si="13"/>
        <v>0</v>
      </c>
      <c r="M69" s="57">
        <f t="shared" si="13"/>
        <v>0</v>
      </c>
      <c r="N69" s="57">
        <f t="shared" si="13"/>
        <v>0</v>
      </c>
      <c r="O69" s="57">
        <f t="shared" si="13"/>
        <v>0</v>
      </c>
      <c r="P69" s="57">
        <f t="shared" si="13"/>
        <v>884260000</v>
      </c>
    </row>
    <row r="70" spans="2:16" ht="13.5" thickBot="1" x14ac:dyDescent="0.25">
      <c r="B70" s="39"/>
      <c r="C70" s="39"/>
      <c r="D70" s="40"/>
      <c r="E70" s="41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2:16" ht="13.5" thickTop="1" x14ac:dyDescent="0.2">
      <c r="B71" s="43"/>
      <c r="C71" s="44"/>
      <c r="D71" s="44"/>
      <c r="E71" s="44"/>
      <c r="F71" s="43"/>
      <c r="G71" s="43"/>
      <c r="H71" s="43"/>
      <c r="I71" s="43"/>
      <c r="J71" s="58"/>
      <c r="K71" s="43"/>
      <c r="L71" s="43"/>
      <c r="M71" s="43"/>
      <c r="N71" s="43"/>
      <c r="O71" s="43"/>
      <c r="P71" s="43"/>
    </row>
    <row r="72" spans="2:16" ht="14.25" x14ac:dyDescent="0.2">
      <c r="B72" s="688"/>
      <c r="C72" s="688"/>
      <c r="D72" s="688"/>
      <c r="L72" s="46"/>
      <c r="M72" s="47"/>
      <c r="O72" s="46" t="str">
        <f>+O30</f>
        <v>Semarang, 27 Desember  2013</v>
      </c>
      <c r="P72" s="47"/>
    </row>
    <row r="73" spans="2:16" ht="14.25" x14ac:dyDescent="0.2">
      <c r="B73" s="688"/>
      <c r="C73" s="688"/>
      <c r="D73" s="688"/>
      <c r="E73" s="51"/>
      <c r="G73" s="48"/>
      <c r="H73" s="48"/>
      <c r="L73" s="46"/>
      <c r="M73" s="47"/>
      <c r="O73" s="46" t="s">
        <v>144</v>
      </c>
      <c r="P73" s="47"/>
    </row>
    <row r="74" spans="2:16" ht="14.25" x14ac:dyDescent="0.2">
      <c r="D74" s="51"/>
      <c r="E74" s="51"/>
      <c r="G74" s="48"/>
      <c r="H74" s="48"/>
      <c r="L74" s="50"/>
      <c r="M74" s="50"/>
      <c r="O74" s="50"/>
      <c r="P74" s="50"/>
    </row>
    <row r="75" spans="2:16" ht="14.25" x14ac:dyDescent="0.2">
      <c r="D75" s="51"/>
      <c r="E75" s="51"/>
      <c r="G75" s="48"/>
      <c r="H75" s="48"/>
      <c r="L75" s="50"/>
      <c r="M75" s="50"/>
      <c r="O75" s="50"/>
      <c r="P75" s="50"/>
    </row>
    <row r="76" spans="2:16" ht="14.25" x14ac:dyDescent="0.2">
      <c r="B76" s="690"/>
      <c r="C76" s="690"/>
      <c r="D76" s="690"/>
      <c r="E76" s="51"/>
      <c r="G76" s="48"/>
      <c r="H76" s="48"/>
      <c r="L76" s="50"/>
      <c r="M76" s="50"/>
      <c r="O76" s="50"/>
      <c r="P76" s="50"/>
    </row>
    <row r="77" spans="2:16" ht="14.25" x14ac:dyDescent="0.2">
      <c r="B77" s="661"/>
      <c r="C77" s="661"/>
      <c r="D77" s="661"/>
      <c r="E77" s="59"/>
      <c r="G77" s="48"/>
      <c r="H77" s="48"/>
      <c r="L77" s="52"/>
      <c r="M77" s="53"/>
      <c r="O77" s="52" t="str">
        <f>+E7</f>
        <v>Kustiyartini, SE. Msi</v>
      </c>
      <c r="P77" s="53"/>
    </row>
    <row r="78" spans="2:16" ht="14.25" x14ac:dyDescent="0.2">
      <c r="D78" s="60"/>
      <c r="E78" s="59"/>
      <c r="G78" s="48"/>
      <c r="H78" s="48"/>
      <c r="L78" s="54"/>
      <c r="M78" s="55"/>
      <c r="O78" s="54" t="s">
        <v>157</v>
      </c>
      <c r="P78" s="55"/>
    </row>
  </sheetData>
  <mergeCells count="56">
    <mergeCell ref="B1:P1"/>
    <mergeCell ref="B2:P2"/>
    <mergeCell ref="B3:Q3"/>
    <mergeCell ref="E5:I5"/>
    <mergeCell ref="E6:H6"/>
    <mergeCell ref="E7:H7"/>
    <mergeCell ref="K11:K14"/>
    <mergeCell ref="L11:L14"/>
    <mergeCell ref="M11:M14"/>
    <mergeCell ref="N11:N14"/>
    <mergeCell ref="B10:B14"/>
    <mergeCell ref="C10:E14"/>
    <mergeCell ref="F10:F14"/>
    <mergeCell ref="G10:I10"/>
    <mergeCell ref="C15:E15"/>
    <mergeCell ref="C28:E28"/>
    <mergeCell ref="J10:L10"/>
    <mergeCell ref="M10:P10"/>
    <mergeCell ref="G11:G14"/>
    <mergeCell ref="H11:H14"/>
    <mergeCell ref="I11:I14"/>
    <mergeCell ref="J11:J14"/>
    <mergeCell ref="O11:O14"/>
    <mergeCell ref="P11:P14"/>
    <mergeCell ref="B41:P41"/>
    <mergeCell ref="B42:P42"/>
    <mergeCell ref="B44:Q44"/>
    <mergeCell ref="E45:I45"/>
    <mergeCell ref="D31:F31"/>
    <mergeCell ref="D32:F32"/>
    <mergeCell ref="D37:F37"/>
    <mergeCell ref="D38:F38"/>
    <mergeCell ref="E46:H46"/>
    <mergeCell ref="E47:H47"/>
    <mergeCell ref="B49:B53"/>
    <mergeCell ref="C49:E53"/>
    <mergeCell ref="F49:F53"/>
    <mergeCell ref="G49:I49"/>
    <mergeCell ref="J49:L49"/>
    <mergeCell ref="M49:P49"/>
    <mergeCell ref="G50:G53"/>
    <mergeCell ref="H50:H53"/>
    <mergeCell ref="I50:I53"/>
    <mergeCell ref="J50:J53"/>
    <mergeCell ref="K50:K53"/>
    <mergeCell ref="L50:L53"/>
    <mergeCell ref="M50:M53"/>
    <mergeCell ref="N50:N53"/>
    <mergeCell ref="B72:D72"/>
    <mergeCell ref="B73:D73"/>
    <mergeCell ref="B76:D76"/>
    <mergeCell ref="B77:D77"/>
    <mergeCell ref="O50:O53"/>
    <mergeCell ref="P50:P53"/>
    <mergeCell ref="C54:E54"/>
    <mergeCell ref="C69:E69"/>
  </mergeCells>
  <phoneticPr fontId="18" type="noConversion"/>
  <pageMargins left="0.75" right="0.75" top="1" bottom="1" header="0.5" footer="0.5"/>
  <pageSetup scale="54" orientation="landscape" horizontalDpi="4294967293" verticalDpi="0" r:id="rId1"/>
  <headerFooter alignWithMargins="0"/>
  <rowBreaks count="1" manualBreakCount="1">
    <brk id="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2"/>
  <sheetViews>
    <sheetView view="pageBreakPreview" topLeftCell="B2" zoomScaleNormal="100" workbookViewId="0">
      <selection activeCell="G41" sqref="G41"/>
    </sheetView>
  </sheetViews>
  <sheetFormatPr defaultRowHeight="12.75" x14ac:dyDescent="0.2"/>
  <cols>
    <col min="1" max="1" width="16.5703125" customWidth="1"/>
    <col min="2" max="2" width="7.42578125" customWidth="1"/>
    <col min="3" max="3" width="8.140625" customWidth="1"/>
    <col min="4" max="4" width="17.7109375" customWidth="1"/>
    <col min="5" max="5" width="14.7109375" customWidth="1"/>
    <col min="6" max="6" width="28.7109375" customWidth="1"/>
    <col min="7" max="7" width="37" customWidth="1"/>
    <col min="8" max="8" width="15.7109375" customWidth="1"/>
    <col min="9" max="9" width="6.28515625" customWidth="1"/>
    <col min="10" max="10" width="18.42578125" customWidth="1"/>
    <col min="11" max="11" width="15.7109375" customWidth="1"/>
    <col min="12" max="12" width="6.7109375" customWidth="1"/>
    <col min="13" max="13" width="11.28515625" bestFit="1" customWidth="1"/>
  </cols>
  <sheetData>
    <row r="2" spans="1:12" ht="18" x14ac:dyDescent="0.25">
      <c r="B2" s="740" t="s">
        <v>178</v>
      </c>
      <c r="C2" s="740"/>
      <c r="D2" s="740"/>
      <c r="E2" s="740"/>
      <c r="F2" s="740"/>
      <c r="G2" s="740"/>
      <c r="H2" s="740"/>
      <c r="I2" s="740"/>
      <c r="J2" s="740"/>
      <c r="K2" s="740"/>
      <c r="L2" s="77" t="s">
        <v>179</v>
      </c>
    </row>
    <row r="3" spans="1:12" ht="15.75" x14ac:dyDescent="0.25">
      <c r="B3" s="730" t="s">
        <v>180</v>
      </c>
      <c r="C3" s="730"/>
      <c r="D3" s="730"/>
      <c r="E3" s="730"/>
      <c r="F3" s="730"/>
      <c r="G3" s="730"/>
      <c r="H3" s="730"/>
      <c r="I3" s="730"/>
      <c r="J3" s="730"/>
      <c r="K3" s="730"/>
      <c r="L3" s="730"/>
    </row>
    <row r="4" spans="1:12" ht="15.75" x14ac:dyDescent="0.25">
      <c r="B4" s="730" t="s">
        <v>181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</row>
    <row r="5" spans="1:12" ht="15.75" x14ac:dyDescent="0.25"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</row>
    <row r="6" spans="1:12" x14ac:dyDescent="0.2">
      <c r="B6" s="85" t="s">
        <v>182</v>
      </c>
      <c r="C6" s="248" t="s">
        <v>0</v>
      </c>
      <c r="D6" s="200" t="s">
        <v>306</v>
      </c>
      <c r="E6" s="85"/>
      <c r="F6" s="85"/>
      <c r="G6" s="85"/>
      <c r="H6" s="85"/>
      <c r="I6" s="85"/>
      <c r="J6" s="85"/>
      <c r="K6" s="85"/>
      <c r="L6" s="85"/>
    </row>
    <row r="7" spans="1:12" x14ac:dyDescent="0.2">
      <c r="B7" s="85" t="s">
        <v>183</v>
      </c>
      <c r="C7" s="248" t="s">
        <v>0</v>
      </c>
      <c r="D7" s="201" t="str">
        <f>+MASTER!H38</f>
        <v>Januari  2014</v>
      </c>
      <c r="E7" s="85"/>
      <c r="F7" s="85"/>
      <c r="G7" s="85"/>
      <c r="H7" s="85"/>
      <c r="I7" s="85"/>
      <c r="J7" s="85"/>
      <c r="K7" s="85"/>
      <c r="L7" s="85"/>
    </row>
    <row r="8" spans="1:12" x14ac:dyDescent="0.2">
      <c r="B8" s="85"/>
      <c r="C8" s="85"/>
      <c r="D8" s="85"/>
      <c r="E8" s="85"/>
      <c r="F8" s="85"/>
      <c r="G8" s="85"/>
      <c r="H8" s="85"/>
      <c r="I8" s="85"/>
      <c r="J8" s="85"/>
      <c r="K8" s="85"/>
      <c r="L8" s="85" t="s">
        <v>184</v>
      </c>
    </row>
    <row r="9" spans="1:12" ht="12.75" customHeight="1" x14ac:dyDescent="0.2">
      <c r="B9" s="774" t="s">
        <v>185</v>
      </c>
      <c r="C9" s="777" t="s">
        <v>112</v>
      </c>
      <c r="D9" s="778"/>
      <c r="E9" s="778"/>
      <c r="F9" s="778"/>
      <c r="G9" s="778"/>
      <c r="H9" s="779"/>
      <c r="I9" s="777" t="s">
        <v>113</v>
      </c>
      <c r="J9" s="778"/>
      <c r="K9" s="779"/>
      <c r="L9" s="774" t="s">
        <v>186</v>
      </c>
    </row>
    <row r="10" spans="1:12" x14ac:dyDescent="0.2">
      <c r="B10" s="775"/>
      <c r="C10" s="780"/>
      <c r="D10" s="781"/>
      <c r="E10" s="781"/>
      <c r="F10" s="781"/>
      <c r="G10" s="781"/>
      <c r="H10" s="782"/>
      <c r="I10" s="780"/>
      <c r="J10" s="781"/>
      <c r="K10" s="782"/>
      <c r="L10" s="775"/>
    </row>
    <row r="11" spans="1:12" ht="12.75" customHeight="1" x14ac:dyDescent="0.2">
      <c r="B11" s="775"/>
      <c r="C11" s="774" t="s">
        <v>187</v>
      </c>
      <c r="D11" s="774" t="s">
        <v>188</v>
      </c>
      <c r="E11" s="774" t="s">
        <v>189</v>
      </c>
      <c r="F11" s="774" t="s">
        <v>106</v>
      </c>
      <c r="G11" s="774" t="s">
        <v>190</v>
      </c>
      <c r="H11" s="774" t="s">
        <v>191</v>
      </c>
      <c r="I11" s="774" t="s">
        <v>187</v>
      </c>
      <c r="J11" s="774" t="s">
        <v>192</v>
      </c>
      <c r="K11" s="774" t="s">
        <v>191</v>
      </c>
      <c r="L11" s="775"/>
    </row>
    <row r="12" spans="1:12" ht="12.75" customHeight="1" x14ac:dyDescent="0.2">
      <c r="B12" s="776"/>
      <c r="C12" s="776"/>
      <c r="D12" s="776"/>
      <c r="E12" s="776"/>
      <c r="F12" s="776"/>
      <c r="G12" s="776"/>
      <c r="H12" s="776"/>
      <c r="I12" s="776"/>
      <c r="J12" s="776"/>
      <c r="K12" s="776"/>
      <c r="L12" s="776"/>
    </row>
    <row r="13" spans="1:12" x14ac:dyDescent="0.2">
      <c r="B13" s="202">
        <v>1</v>
      </c>
      <c r="C13" s="202">
        <v>2</v>
      </c>
      <c r="D13" s="202">
        <v>3</v>
      </c>
      <c r="E13" s="202">
        <v>4</v>
      </c>
      <c r="F13" s="202">
        <v>5</v>
      </c>
      <c r="G13" s="202">
        <v>6</v>
      </c>
      <c r="H13" s="202">
        <v>7</v>
      </c>
      <c r="I13" s="202">
        <v>8</v>
      </c>
      <c r="J13" s="202">
        <v>9</v>
      </c>
      <c r="K13" s="202">
        <v>10</v>
      </c>
      <c r="L13" s="202">
        <v>11</v>
      </c>
    </row>
    <row r="14" spans="1:12" x14ac:dyDescent="0.2">
      <c r="A14" s="352" t="s">
        <v>326</v>
      </c>
      <c r="B14" s="216">
        <v>1</v>
      </c>
      <c r="C14" s="408" t="str">
        <f>+MASTER!B40</f>
        <v>10</v>
      </c>
      <c r="D14" s="216" t="str">
        <f>+MASTER!D40</f>
        <v>77/R/XII/2013</v>
      </c>
      <c r="E14" s="216" t="s">
        <v>193</v>
      </c>
      <c r="F14" s="192" t="str">
        <f>+MASTER!E40</f>
        <v>1.03.02.00.00.4.1.2.02.01.b</v>
      </c>
      <c r="G14" s="192" t="str">
        <f>+MASTER!F40</f>
        <v>Sewa Alat Berat</v>
      </c>
      <c r="H14" s="477">
        <f>+MASTER!G40</f>
        <v>19750000</v>
      </c>
      <c r="I14" s="406" t="str">
        <f t="shared" ref="I14:J19" si="0">+C14</f>
        <v>10</v>
      </c>
      <c r="J14" s="216" t="str">
        <f t="shared" si="0"/>
        <v>77/R/XII/2013</v>
      </c>
      <c r="K14" s="222">
        <f t="shared" ref="K14:K19" si="1">+H14</f>
        <v>19750000</v>
      </c>
      <c r="L14" s="407"/>
    </row>
    <row r="15" spans="1:12" x14ac:dyDescent="0.2">
      <c r="A15" s="352" t="s">
        <v>326</v>
      </c>
      <c r="B15" s="203">
        <v>2</v>
      </c>
      <c r="C15" s="408" t="str">
        <f>+MASTER!B41</f>
        <v>16</v>
      </c>
      <c r="D15" s="216" t="str">
        <f>+MASTER!D41</f>
        <v>78/R/XII/2013</v>
      </c>
      <c r="E15" s="203" t="s">
        <v>193</v>
      </c>
      <c r="F15" s="192" t="str">
        <f>+MASTER!E41</f>
        <v>1.03.02.00.00.4.1.2.02.01.b</v>
      </c>
      <c r="G15" s="192" t="str">
        <f>+MASTER!F41</f>
        <v>Sewa Alat Berat</v>
      </c>
      <c r="H15" s="478">
        <f>+MASTER!G41</f>
        <v>35250000</v>
      </c>
      <c r="I15" s="406" t="str">
        <f t="shared" si="0"/>
        <v>16</v>
      </c>
      <c r="J15" s="204" t="str">
        <f t="shared" si="0"/>
        <v>78/R/XII/2013</v>
      </c>
      <c r="K15" s="27">
        <f t="shared" si="1"/>
        <v>35250000</v>
      </c>
      <c r="L15" s="194"/>
    </row>
    <row r="16" spans="1:12" x14ac:dyDescent="0.2">
      <c r="A16" s="352" t="s">
        <v>326</v>
      </c>
      <c r="B16" s="216">
        <v>3</v>
      </c>
      <c r="C16" s="492">
        <f>+MASTER!B42</f>
        <v>18</v>
      </c>
      <c r="D16" s="216" t="str">
        <f>+MASTER!D42</f>
        <v>12/Ret.Ktn/XII/2013</v>
      </c>
      <c r="E16" s="203" t="s">
        <v>193</v>
      </c>
      <c r="F16" s="192" t="str">
        <f>+MASTER!E42</f>
        <v>1.03.02.00.00.4.1.2.02.01.g</v>
      </c>
      <c r="G16" s="192" t="str">
        <f>+MASTER!F42</f>
        <v>Sewa Kantin</v>
      </c>
      <c r="H16" s="478">
        <f>+MASTER!G42</f>
        <v>200000</v>
      </c>
      <c r="I16" s="493">
        <f t="shared" si="0"/>
        <v>18</v>
      </c>
      <c r="J16" s="204" t="str">
        <f t="shared" si="0"/>
        <v>12/Ret.Ktn/XII/2013</v>
      </c>
      <c r="K16" s="27">
        <f t="shared" si="1"/>
        <v>200000</v>
      </c>
      <c r="L16" s="194"/>
    </row>
    <row r="17" spans="1:13" x14ac:dyDescent="0.2">
      <c r="A17" s="352" t="s">
        <v>326</v>
      </c>
      <c r="B17" s="203">
        <v>4</v>
      </c>
      <c r="C17" s="492">
        <f>+MASTER!B43</f>
        <v>18</v>
      </c>
      <c r="D17" s="216" t="str">
        <f>+MASTER!D43</f>
        <v>13/RAA/XII/2013</v>
      </c>
      <c r="E17" s="203" t="s">
        <v>193</v>
      </c>
      <c r="F17" s="192" t="str">
        <f>+MASTER!E43</f>
        <v>1.03.02.00.00.4.1.2.02.01.f</v>
      </c>
      <c r="G17" s="192" t="str">
        <f>+MASTER!F43</f>
        <v>Sewa Ged/Ruangan/Asrama/Aula</v>
      </c>
      <c r="H17" s="478">
        <f>+MASTER!G43</f>
        <v>1000000</v>
      </c>
      <c r="I17" s="493">
        <f t="shared" si="0"/>
        <v>18</v>
      </c>
      <c r="J17" s="204" t="str">
        <f t="shared" si="0"/>
        <v>13/RAA/XII/2013</v>
      </c>
      <c r="K17" s="27">
        <f t="shared" si="1"/>
        <v>1000000</v>
      </c>
      <c r="L17" s="194"/>
    </row>
    <row r="18" spans="1:13" x14ac:dyDescent="0.2">
      <c r="A18" s="352" t="s">
        <v>326</v>
      </c>
      <c r="B18" s="216">
        <v>5</v>
      </c>
      <c r="C18" s="492">
        <f>+MASTER!B44</f>
        <v>20</v>
      </c>
      <c r="D18" s="216" t="str">
        <f>+MASTER!D44</f>
        <v>79/R/XII/2013</v>
      </c>
      <c r="E18" s="203" t="s">
        <v>193</v>
      </c>
      <c r="F18" s="192" t="str">
        <f>+MASTER!E44</f>
        <v>1.03.02.00.00.4.1.2.02.01.b</v>
      </c>
      <c r="G18" s="192" t="str">
        <f>+MASTER!F44</f>
        <v>Sewa Alat Berat</v>
      </c>
      <c r="H18" s="478">
        <f>+MASTER!G44</f>
        <v>18000000</v>
      </c>
      <c r="I18" s="493">
        <f t="shared" si="0"/>
        <v>20</v>
      </c>
      <c r="J18" s="204" t="str">
        <f t="shared" si="0"/>
        <v>79/R/XII/2013</v>
      </c>
      <c r="K18" s="27">
        <f t="shared" si="1"/>
        <v>18000000</v>
      </c>
      <c r="L18" s="194"/>
    </row>
    <row r="19" spans="1:13" x14ac:dyDescent="0.2">
      <c r="A19" s="352" t="s">
        <v>326</v>
      </c>
      <c r="B19" s="203">
        <v>6</v>
      </c>
      <c r="C19" s="408"/>
      <c r="D19" s="216">
        <f>+MASTER!D45</f>
        <v>0</v>
      </c>
      <c r="E19" s="203" t="s">
        <v>193</v>
      </c>
      <c r="F19" s="192">
        <f>+MASTER!E45</f>
        <v>0</v>
      </c>
      <c r="G19" s="192">
        <f>+MASTER!F45</f>
        <v>0</v>
      </c>
      <c r="H19" s="488">
        <f>+MASTER!G48</f>
        <v>0</v>
      </c>
      <c r="I19" s="493"/>
      <c r="J19" s="204">
        <f t="shared" si="0"/>
        <v>0</v>
      </c>
      <c r="K19" s="27">
        <f t="shared" si="1"/>
        <v>0</v>
      </c>
      <c r="L19" s="194"/>
      <c r="M19" s="45">
        <f>SUM(K14:K19)</f>
        <v>74200000</v>
      </c>
    </row>
    <row r="20" spans="1:13" x14ac:dyDescent="0.2">
      <c r="A20" s="352"/>
      <c r="B20" s="216">
        <v>7</v>
      </c>
      <c r="C20" s="451">
        <f>+MASTER!B49</f>
        <v>0</v>
      </c>
      <c r="D20" s="216">
        <f>+MASTER!D49</f>
        <v>0</v>
      </c>
      <c r="E20" s="203" t="s">
        <v>193</v>
      </c>
      <c r="F20" s="192">
        <f>+MASTER!E49</f>
        <v>0</v>
      </c>
      <c r="G20" s="192">
        <f>+MASTER!F49</f>
        <v>0</v>
      </c>
      <c r="H20" s="478">
        <f>+MASTER!G49</f>
        <v>0</v>
      </c>
      <c r="I20" s="452">
        <f>+C20</f>
        <v>0</v>
      </c>
      <c r="J20" s="204">
        <f>+D20</f>
        <v>0</v>
      </c>
      <c r="K20" s="27">
        <f>+H20</f>
        <v>0</v>
      </c>
      <c r="L20" s="194"/>
      <c r="M20" s="45"/>
    </row>
    <row r="21" spans="1:13" x14ac:dyDescent="0.2">
      <c r="A21" s="63" t="s">
        <v>327</v>
      </c>
      <c r="B21" s="203">
        <v>8</v>
      </c>
      <c r="C21" s="240">
        <f>+MASTER!$I$31</f>
        <v>31</v>
      </c>
      <c r="D21" s="241" t="s">
        <v>339</v>
      </c>
      <c r="E21" s="203" t="s">
        <v>193</v>
      </c>
      <c r="F21" s="194" t="s">
        <v>198</v>
      </c>
      <c r="G21" s="63" t="s">
        <v>234</v>
      </c>
      <c r="H21" s="25">
        <f>+MASTER!D10</f>
        <v>4880270</v>
      </c>
      <c r="I21" s="240">
        <f>+MASTER!$I$31</f>
        <v>31</v>
      </c>
      <c r="J21" s="241" t="s">
        <v>339</v>
      </c>
      <c r="K21" s="27">
        <f t="shared" ref="K21:K26" si="2">+H21</f>
        <v>4880270</v>
      </c>
      <c r="L21" s="194"/>
    </row>
    <row r="22" spans="1:13" x14ac:dyDescent="0.2">
      <c r="A22" s="63" t="s">
        <v>327</v>
      </c>
      <c r="B22" s="216">
        <v>9</v>
      </c>
      <c r="C22" s="240">
        <f>+MASTER!$I$31</f>
        <v>31</v>
      </c>
      <c r="D22" s="241" t="s">
        <v>339</v>
      </c>
      <c r="E22" s="203" t="s">
        <v>193</v>
      </c>
      <c r="F22" s="194" t="s">
        <v>194</v>
      </c>
      <c r="G22" s="63" t="s">
        <v>195</v>
      </c>
      <c r="H22" s="479">
        <f>+MASTER!E10</f>
        <v>8500000</v>
      </c>
      <c r="I22" s="240">
        <f>+MASTER!$I$31</f>
        <v>31</v>
      </c>
      <c r="J22" s="241" t="s">
        <v>339</v>
      </c>
      <c r="K22" s="27">
        <f t="shared" si="2"/>
        <v>8500000</v>
      </c>
      <c r="L22" s="194"/>
    </row>
    <row r="23" spans="1:13" x14ac:dyDescent="0.2">
      <c r="A23" s="63" t="s">
        <v>327</v>
      </c>
      <c r="B23" s="203">
        <v>10</v>
      </c>
      <c r="C23" s="240">
        <f>+MASTER!$I$31</f>
        <v>31</v>
      </c>
      <c r="D23" s="241" t="s">
        <v>339</v>
      </c>
      <c r="E23" s="203" t="s">
        <v>193</v>
      </c>
      <c r="F23" s="194" t="s">
        <v>199</v>
      </c>
      <c r="G23" s="63" t="s">
        <v>131</v>
      </c>
      <c r="H23" s="25">
        <f>+MASTER!F10</f>
        <v>1830000</v>
      </c>
      <c r="I23" s="240">
        <f>+MASTER!$I$31</f>
        <v>31</v>
      </c>
      <c r="J23" s="241" t="s">
        <v>339</v>
      </c>
      <c r="K23" s="27">
        <f t="shared" si="2"/>
        <v>1830000</v>
      </c>
      <c r="L23" s="194"/>
      <c r="M23" s="45"/>
    </row>
    <row r="24" spans="1:13" x14ac:dyDescent="0.2">
      <c r="A24" s="63" t="s">
        <v>327</v>
      </c>
      <c r="B24" s="216">
        <v>11</v>
      </c>
      <c r="C24" s="240">
        <f>+MASTER!$I$31</f>
        <v>31</v>
      </c>
      <c r="D24" s="241" t="s">
        <v>339</v>
      </c>
      <c r="E24" s="203" t="s">
        <v>193</v>
      </c>
      <c r="F24" s="194" t="s">
        <v>200</v>
      </c>
      <c r="G24" s="127" t="s">
        <v>262</v>
      </c>
      <c r="H24" s="25">
        <f>+MASTER!G10</f>
        <v>150000</v>
      </c>
      <c r="I24" s="240">
        <f>+MASTER!$I$31</f>
        <v>31</v>
      </c>
      <c r="J24" s="241" t="s">
        <v>339</v>
      </c>
      <c r="K24" s="27">
        <f t="shared" si="2"/>
        <v>150000</v>
      </c>
      <c r="L24" s="194"/>
      <c r="M24" s="45"/>
    </row>
    <row r="25" spans="1:13" x14ac:dyDescent="0.2">
      <c r="A25" s="63" t="s">
        <v>327</v>
      </c>
      <c r="B25" s="203">
        <v>12</v>
      </c>
      <c r="C25" s="240">
        <f>+MASTER!$I$31</f>
        <v>31</v>
      </c>
      <c r="D25" s="241" t="s">
        <v>339</v>
      </c>
      <c r="E25" s="203" t="s">
        <v>193</v>
      </c>
      <c r="F25" s="194" t="s">
        <v>197</v>
      </c>
      <c r="G25" s="127" t="s">
        <v>137</v>
      </c>
      <c r="H25" s="25">
        <f>+MASTER!I10</f>
        <v>0</v>
      </c>
      <c r="I25" s="240">
        <f>+MASTER!$I$31</f>
        <v>31</v>
      </c>
      <c r="J25" s="241" t="s">
        <v>339</v>
      </c>
      <c r="K25" s="27">
        <f t="shared" si="2"/>
        <v>0</v>
      </c>
      <c r="L25" s="194"/>
      <c r="M25" s="45"/>
    </row>
    <row r="26" spans="1:13" x14ac:dyDescent="0.2">
      <c r="A26" s="63" t="s">
        <v>327</v>
      </c>
      <c r="B26" s="216">
        <v>13</v>
      </c>
      <c r="C26" s="240">
        <f>+MASTER!$I$31</f>
        <v>31</v>
      </c>
      <c r="D26" s="241" t="s">
        <v>339</v>
      </c>
      <c r="E26" s="203" t="s">
        <v>193</v>
      </c>
      <c r="F26" s="194" t="s">
        <v>307</v>
      </c>
      <c r="G26" s="127" t="s">
        <v>139</v>
      </c>
      <c r="H26" s="25">
        <f>+MASTER!J10</f>
        <v>2386700</v>
      </c>
      <c r="I26" s="240">
        <f>+MASTER!$I$31</f>
        <v>31</v>
      </c>
      <c r="J26" s="241" t="s">
        <v>339</v>
      </c>
      <c r="K26" s="27">
        <f t="shared" si="2"/>
        <v>2386700</v>
      </c>
      <c r="L26" s="194"/>
      <c r="M26" s="45">
        <f>SUM(K21:K26)</f>
        <v>17746970</v>
      </c>
    </row>
    <row r="27" spans="1:13" x14ac:dyDescent="0.2">
      <c r="A27" s="63" t="s">
        <v>329</v>
      </c>
      <c r="B27" s="203">
        <v>14</v>
      </c>
      <c r="C27" s="240">
        <f>+MASTER!$I$31</f>
        <v>31</v>
      </c>
      <c r="D27" s="241" t="s">
        <v>339</v>
      </c>
      <c r="E27" s="203" t="s">
        <v>193</v>
      </c>
      <c r="F27" s="194" t="s">
        <v>198</v>
      </c>
      <c r="G27" s="63" t="s">
        <v>234</v>
      </c>
      <c r="H27" s="25">
        <f>+MASTER!D12</f>
        <v>20000000</v>
      </c>
      <c r="I27" s="240">
        <f>+MASTER!$I$31</f>
        <v>31</v>
      </c>
      <c r="J27" s="241" t="s">
        <v>339</v>
      </c>
      <c r="K27" s="27">
        <f t="shared" ref="K27:K46" si="3">+H27</f>
        <v>20000000</v>
      </c>
      <c r="L27" s="194"/>
    </row>
    <row r="28" spans="1:13" x14ac:dyDescent="0.2">
      <c r="A28" s="63" t="s">
        <v>329</v>
      </c>
      <c r="B28" s="216">
        <v>15</v>
      </c>
      <c r="C28" s="240">
        <f>+MASTER!$I$31</f>
        <v>31</v>
      </c>
      <c r="D28" s="241" t="s">
        <v>339</v>
      </c>
      <c r="E28" s="203" t="s">
        <v>193</v>
      </c>
      <c r="F28" s="194" t="s">
        <v>199</v>
      </c>
      <c r="G28" s="63" t="s">
        <v>131</v>
      </c>
      <c r="H28" s="25">
        <f>+MASTER!F12</f>
        <v>0</v>
      </c>
      <c r="I28" s="240">
        <f>+MASTER!$I$31</f>
        <v>31</v>
      </c>
      <c r="J28" s="241" t="s">
        <v>339</v>
      </c>
      <c r="K28" s="27">
        <f t="shared" si="3"/>
        <v>0</v>
      </c>
      <c r="L28" s="194"/>
    </row>
    <row r="29" spans="1:13" x14ac:dyDescent="0.2">
      <c r="A29" s="63" t="s">
        <v>329</v>
      </c>
      <c r="B29" s="203">
        <v>16</v>
      </c>
      <c r="C29" s="240">
        <f>+MASTER!$I$31</f>
        <v>31</v>
      </c>
      <c r="D29" s="241" t="s">
        <v>339</v>
      </c>
      <c r="E29" s="203" t="s">
        <v>193</v>
      </c>
      <c r="F29" s="194" t="s">
        <v>197</v>
      </c>
      <c r="G29" s="194" t="s">
        <v>137</v>
      </c>
      <c r="H29" s="27">
        <f>+MASTER!I12</f>
        <v>0</v>
      </c>
      <c r="I29" s="240">
        <f>+MASTER!$I$31</f>
        <v>31</v>
      </c>
      <c r="J29" s="241" t="s">
        <v>339</v>
      </c>
      <c r="K29" s="27">
        <f t="shared" si="3"/>
        <v>0</v>
      </c>
      <c r="L29" s="194"/>
      <c r="M29" s="45"/>
    </row>
    <row r="30" spans="1:13" x14ac:dyDescent="0.2">
      <c r="A30" s="63" t="s">
        <v>329</v>
      </c>
      <c r="B30" s="216">
        <v>17</v>
      </c>
      <c r="C30" s="240">
        <f>+MASTER!$I$31</f>
        <v>31</v>
      </c>
      <c r="D30" s="241" t="s">
        <v>339</v>
      </c>
      <c r="E30" s="203" t="s">
        <v>193</v>
      </c>
      <c r="F30" s="194" t="s">
        <v>307</v>
      </c>
      <c r="G30" s="127" t="s">
        <v>139</v>
      </c>
      <c r="H30" s="25">
        <f>+MASTER!J12</f>
        <v>0</v>
      </c>
      <c r="I30" s="240">
        <f>+MASTER!$I$31</f>
        <v>31</v>
      </c>
      <c r="J30" s="241" t="s">
        <v>339</v>
      </c>
      <c r="K30" s="27">
        <f t="shared" si="3"/>
        <v>0</v>
      </c>
      <c r="L30" s="194"/>
      <c r="M30" s="45">
        <f>SUM(K27:K30)</f>
        <v>20000000</v>
      </c>
    </row>
    <row r="31" spans="1:13" x14ac:dyDescent="0.2">
      <c r="A31" s="63" t="s">
        <v>328</v>
      </c>
      <c r="B31" s="203">
        <v>18</v>
      </c>
      <c r="C31" s="240">
        <f>+MASTER!$I$31</f>
        <v>31</v>
      </c>
      <c r="D31" s="241" t="s">
        <v>339</v>
      </c>
      <c r="E31" s="203" t="s">
        <v>193</v>
      </c>
      <c r="F31" s="194" t="s">
        <v>198</v>
      </c>
      <c r="G31" s="63" t="s">
        <v>234</v>
      </c>
      <c r="H31" s="25">
        <f>+MASTER!D14</f>
        <v>9701000</v>
      </c>
      <c r="I31" s="240">
        <f>+MASTER!$I$31</f>
        <v>31</v>
      </c>
      <c r="J31" s="241" t="s">
        <v>339</v>
      </c>
      <c r="K31" s="27">
        <f t="shared" si="3"/>
        <v>9701000</v>
      </c>
      <c r="L31" s="194"/>
      <c r="M31" s="45"/>
    </row>
    <row r="32" spans="1:13" x14ac:dyDescent="0.2">
      <c r="A32" s="63" t="s">
        <v>328</v>
      </c>
      <c r="B32" s="216">
        <v>19</v>
      </c>
      <c r="C32" s="240">
        <f>+MASTER!$I$31</f>
        <v>31</v>
      </c>
      <c r="D32" s="241" t="s">
        <v>339</v>
      </c>
      <c r="E32" s="203" t="s">
        <v>193</v>
      </c>
      <c r="F32" s="194" t="s">
        <v>194</v>
      </c>
      <c r="G32" s="63" t="s">
        <v>195</v>
      </c>
      <c r="H32" s="479">
        <f>+MASTER!E14</f>
        <v>0</v>
      </c>
      <c r="I32" s="240">
        <f>+MASTER!$I$31</f>
        <v>31</v>
      </c>
      <c r="J32" s="241" t="s">
        <v>339</v>
      </c>
      <c r="K32" s="27">
        <f t="shared" si="3"/>
        <v>0</v>
      </c>
      <c r="L32" s="194"/>
      <c r="M32" s="45"/>
    </row>
    <row r="33" spans="1:13" x14ac:dyDescent="0.2">
      <c r="A33" s="63" t="s">
        <v>328</v>
      </c>
      <c r="B33" s="203">
        <v>20</v>
      </c>
      <c r="C33" s="240">
        <f>+MASTER!$I$31</f>
        <v>31</v>
      </c>
      <c r="D33" s="241" t="s">
        <v>339</v>
      </c>
      <c r="E33" s="203" t="s">
        <v>193</v>
      </c>
      <c r="F33" s="194" t="s">
        <v>199</v>
      </c>
      <c r="G33" s="63" t="s">
        <v>131</v>
      </c>
      <c r="H33" s="25">
        <f>+MASTER!F14</f>
        <v>0</v>
      </c>
      <c r="I33" s="240">
        <f>+MASTER!$I$31</f>
        <v>31</v>
      </c>
      <c r="J33" s="241" t="s">
        <v>339</v>
      </c>
      <c r="K33" s="27">
        <f t="shared" si="3"/>
        <v>0</v>
      </c>
      <c r="L33" s="194"/>
    </row>
    <row r="34" spans="1:13" x14ac:dyDescent="0.2">
      <c r="A34" s="63" t="s">
        <v>328</v>
      </c>
      <c r="B34" s="216">
        <v>21</v>
      </c>
      <c r="C34" s="240">
        <f>+MASTER!$I$31</f>
        <v>31</v>
      </c>
      <c r="D34" s="241" t="s">
        <v>339</v>
      </c>
      <c r="E34" s="203" t="s">
        <v>193</v>
      </c>
      <c r="F34" s="194" t="s">
        <v>197</v>
      </c>
      <c r="G34" s="127" t="s">
        <v>137</v>
      </c>
      <c r="H34" s="25">
        <f>+MASTER!I14</f>
        <v>0</v>
      </c>
      <c r="I34" s="240">
        <f>+MASTER!$I$31</f>
        <v>31</v>
      </c>
      <c r="J34" s="241" t="s">
        <v>339</v>
      </c>
      <c r="K34" s="27">
        <f t="shared" si="3"/>
        <v>0</v>
      </c>
      <c r="L34" s="194"/>
    </row>
    <row r="35" spans="1:13" x14ac:dyDescent="0.2">
      <c r="A35" s="63" t="s">
        <v>328</v>
      </c>
      <c r="B35" s="203">
        <v>22</v>
      </c>
      <c r="C35" s="240">
        <f>+MASTER!$I$31</f>
        <v>31</v>
      </c>
      <c r="D35" s="241" t="s">
        <v>339</v>
      </c>
      <c r="E35" s="203" t="s">
        <v>193</v>
      </c>
      <c r="F35" s="194" t="s">
        <v>307</v>
      </c>
      <c r="G35" s="127" t="s">
        <v>139</v>
      </c>
      <c r="H35" s="25">
        <f>+MASTER!J14</f>
        <v>0</v>
      </c>
      <c r="I35" s="240">
        <f>+MASTER!$I$31</f>
        <v>31</v>
      </c>
      <c r="J35" s="241" t="s">
        <v>339</v>
      </c>
      <c r="K35" s="27">
        <f t="shared" si="3"/>
        <v>0</v>
      </c>
      <c r="L35" s="194"/>
      <c r="M35" s="45">
        <f>SUM(K31:K35)</f>
        <v>9701000</v>
      </c>
    </row>
    <row r="36" spans="1:13" x14ac:dyDescent="0.2">
      <c r="A36" s="351" t="s">
        <v>330</v>
      </c>
      <c r="B36" s="216">
        <v>23</v>
      </c>
      <c r="C36" s="240">
        <f>+MASTER!$I$31</f>
        <v>31</v>
      </c>
      <c r="D36" s="241" t="s">
        <v>339</v>
      </c>
      <c r="E36" s="203" t="s">
        <v>193</v>
      </c>
      <c r="F36" s="127" t="s">
        <v>198</v>
      </c>
      <c r="G36" s="63" t="s">
        <v>234</v>
      </c>
      <c r="H36" s="25">
        <f>+MASTER!D16</f>
        <v>36971000</v>
      </c>
      <c r="I36" s="240">
        <f>+MASTER!$I$31</f>
        <v>31</v>
      </c>
      <c r="J36" s="241" t="s">
        <v>339</v>
      </c>
      <c r="K36" s="27">
        <f t="shared" si="3"/>
        <v>36971000</v>
      </c>
      <c r="L36" s="194"/>
    </row>
    <row r="37" spans="1:13" x14ac:dyDescent="0.2">
      <c r="A37" s="351" t="s">
        <v>330</v>
      </c>
      <c r="B37" s="203">
        <v>24</v>
      </c>
      <c r="C37" s="240">
        <f>+MASTER!$I$31</f>
        <v>31</v>
      </c>
      <c r="D37" s="241" t="s">
        <v>339</v>
      </c>
      <c r="E37" s="203" t="s">
        <v>193</v>
      </c>
      <c r="F37" s="194" t="s">
        <v>199</v>
      </c>
      <c r="G37" s="63" t="s">
        <v>131</v>
      </c>
      <c r="H37" s="25">
        <f>+MASTER!F16</f>
        <v>180000</v>
      </c>
      <c r="I37" s="240">
        <f>+MASTER!$I$31</f>
        <v>31</v>
      </c>
      <c r="J37" s="241" t="s">
        <v>339</v>
      </c>
      <c r="K37" s="27">
        <f t="shared" si="3"/>
        <v>180000</v>
      </c>
      <c r="L37" s="194"/>
    </row>
    <row r="38" spans="1:13" x14ac:dyDescent="0.2">
      <c r="A38" s="351" t="s">
        <v>330</v>
      </c>
      <c r="B38" s="216">
        <v>25</v>
      </c>
      <c r="C38" s="240">
        <f>+MASTER!$I$31</f>
        <v>31</v>
      </c>
      <c r="D38" s="241" t="s">
        <v>339</v>
      </c>
      <c r="E38" s="203" t="s">
        <v>193</v>
      </c>
      <c r="F38" s="190" t="s">
        <v>196</v>
      </c>
      <c r="G38" s="78" t="s">
        <v>264</v>
      </c>
      <c r="H38" s="402">
        <f>+MASTER!H16</f>
        <v>0</v>
      </c>
      <c r="I38" s="240">
        <f>+MASTER!$I$31</f>
        <v>31</v>
      </c>
      <c r="J38" s="241" t="s">
        <v>339</v>
      </c>
      <c r="K38" s="27">
        <f t="shared" si="3"/>
        <v>0</v>
      </c>
      <c r="L38" s="194"/>
      <c r="M38" s="45">
        <f>SUM(K36:K38)</f>
        <v>37151000</v>
      </c>
    </row>
    <row r="39" spans="1:13" x14ac:dyDescent="0.2">
      <c r="A39" s="351" t="s">
        <v>331</v>
      </c>
      <c r="B39" s="203">
        <v>26</v>
      </c>
      <c r="C39" s="240">
        <f>+MASTER!$I$31</f>
        <v>31</v>
      </c>
      <c r="D39" s="241" t="s">
        <v>339</v>
      </c>
      <c r="E39" s="203" t="s">
        <v>193</v>
      </c>
      <c r="F39" s="194" t="s">
        <v>198</v>
      </c>
      <c r="G39" s="63" t="s">
        <v>234</v>
      </c>
      <c r="H39" s="25">
        <f>+MASTER!D18</f>
        <v>14514350</v>
      </c>
      <c r="I39" s="240">
        <f>+MASTER!$I$31</f>
        <v>31</v>
      </c>
      <c r="J39" s="241" t="s">
        <v>339</v>
      </c>
      <c r="K39" s="27">
        <f t="shared" si="3"/>
        <v>14514350</v>
      </c>
      <c r="L39" s="194"/>
      <c r="M39" s="45"/>
    </row>
    <row r="40" spans="1:13" x14ac:dyDescent="0.2">
      <c r="A40" s="351" t="s">
        <v>331</v>
      </c>
      <c r="B40" s="216">
        <v>27</v>
      </c>
      <c r="C40" s="240">
        <f>+MASTER!$I$31</f>
        <v>31</v>
      </c>
      <c r="D40" s="241" t="s">
        <v>339</v>
      </c>
      <c r="E40" s="203" t="s">
        <v>193</v>
      </c>
      <c r="F40" s="194" t="s">
        <v>194</v>
      </c>
      <c r="G40" s="63" t="s">
        <v>195</v>
      </c>
      <c r="H40" s="25">
        <f>+MASTER!E18</f>
        <v>0</v>
      </c>
      <c r="I40" s="240">
        <f>+MASTER!$I$31</f>
        <v>31</v>
      </c>
      <c r="J40" s="241" t="s">
        <v>339</v>
      </c>
      <c r="K40" s="27">
        <f t="shared" si="3"/>
        <v>0</v>
      </c>
      <c r="L40" s="194"/>
      <c r="M40" s="45"/>
    </row>
    <row r="41" spans="1:13" x14ac:dyDescent="0.2">
      <c r="A41" s="351" t="s">
        <v>331</v>
      </c>
      <c r="B41" s="203">
        <v>28</v>
      </c>
      <c r="C41" s="240">
        <f>+MASTER!$I$31</f>
        <v>31</v>
      </c>
      <c r="D41" s="241" t="s">
        <v>339</v>
      </c>
      <c r="E41" s="203" t="s">
        <v>193</v>
      </c>
      <c r="F41" s="127" t="s">
        <v>199</v>
      </c>
      <c r="G41" s="63" t="s">
        <v>131</v>
      </c>
      <c r="H41" s="25">
        <f>+MASTER!F18</f>
        <v>1800000</v>
      </c>
      <c r="I41" s="240">
        <f>+MASTER!$I$31</f>
        <v>31</v>
      </c>
      <c r="J41" s="241" t="s">
        <v>339</v>
      </c>
      <c r="K41" s="27">
        <f t="shared" si="3"/>
        <v>1800000</v>
      </c>
      <c r="L41" s="194"/>
    </row>
    <row r="42" spans="1:13" x14ac:dyDescent="0.2">
      <c r="A42" s="351" t="s">
        <v>331</v>
      </c>
      <c r="B42" s="216">
        <v>29</v>
      </c>
      <c r="C42" s="240">
        <f>+MASTER!$I$31</f>
        <v>31</v>
      </c>
      <c r="D42" s="241" t="s">
        <v>339</v>
      </c>
      <c r="E42" s="203" t="s">
        <v>193</v>
      </c>
      <c r="F42" s="194" t="s">
        <v>200</v>
      </c>
      <c r="G42" s="127" t="s">
        <v>262</v>
      </c>
      <c r="H42" s="25">
        <f>+MASTER!G18</f>
        <v>150000</v>
      </c>
      <c r="I42" s="240">
        <f>+MASTER!$I$31</f>
        <v>31</v>
      </c>
      <c r="J42" s="241" t="s">
        <v>339</v>
      </c>
      <c r="K42" s="27">
        <f t="shared" si="3"/>
        <v>150000</v>
      </c>
      <c r="L42" s="194"/>
      <c r="M42" s="45">
        <f>SUM(K39:K42)</f>
        <v>16464350</v>
      </c>
    </row>
    <row r="43" spans="1:13" x14ac:dyDescent="0.2">
      <c r="A43" s="351" t="s">
        <v>332</v>
      </c>
      <c r="B43" s="203">
        <v>30</v>
      </c>
      <c r="C43" s="240">
        <f>+MASTER!$I$31</f>
        <v>31</v>
      </c>
      <c r="D43" s="241" t="s">
        <v>339</v>
      </c>
      <c r="E43" s="203" t="s">
        <v>193</v>
      </c>
      <c r="F43" s="127" t="s">
        <v>198</v>
      </c>
      <c r="G43" s="63" t="s">
        <v>234</v>
      </c>
      <c r="H43" s="25">
        <f>+MASTER!D20</f>
        <v>17140800</v>
      </c>
      <c r="I43" s="240">
        <f>+MASTER!$I$31</f>
        <v>31</v>
      </c>
      <c r="J43" s="241" t="s">
        <v>339</v>
      </c>
      <c r="K43" s="27">
        <f t="shared" si="3"/>
        <v>17140800</v>
      </c>
      <c r="L43" s="194"/>
    </row>
    <row r="44" spans="1:13" x14ac:dyDescent="0.2">
      <c r="A44" s="351" t="s">
        <v>332</v>
      </c>
      <c r="B44" s="216">
        <v>31</v>
      </c>
      <c r="C44" s="240">
        <f>+MASTER!$I$31</f>
        <v>31</v>
      </c>
      <c r="D44" s="241" t="s">
        <v>339</v>
      </c>
      <c r="E44" s="203" t="s">
        <v>193</v>
      </c>
      <c r="F44" s="127" t="s">
        <v>194</v>
      </c>
      <c r="G44" s="63" t="s">
        <v>195</v>
      </c>
      <c r="H44" s="25">
        <f>+MASTER!E20</f>
        <v>0</v>
      </c>
      <c r="I44" s="240">
        <f>+MASTER!$I$31</f>
        <v>31</v>
      </c>
      <c r="J44" s="241" t="s">
        <v>339</v>
      </c>
      <c r="K44" s="27">
        <f t="shared" si="3"/>
        <v>0</v>
      </c>
      <c r="L44" s="194"/>
      <c r="M44" s="45"/>
    </row>
    <row r="45" spans="1:13" x14ac:dyDescent="0.2">
      <c r="A45" s="351" t="s">
        <v>332</v>
      </c>
      <c r="B45" s="203">
        <v>32</v>
      </c>
      <c r="C45" s="240">
        <f>+MASTER!$I$31</f>
        <v>31</v>
      </c>
      <c r="D45" s="241" t="s">
        <v>339</v>
      </c>
      <c r="E45" s="203" t="s">
        <v>193</v>
      </c>
      <c r="F45" s="194" t="s">
        <v>199</v>
      </c>
      <c r="G45" s="63" t="s">
        <v>131</v>
      </c>
      <c r="H45" s="25">
        <f>+MASTER!F20</f>
        <v>600000</v>
      </c>
      <c r="I45" s="240">
        <f>+MASTER!$I$31</f>
        <v>31</v>
      </c>
      <c r="J45" s="241" t="s">
        <v>339</v>
      </c>
      <c r="K45" s="27">
        <f t="shared" si="3"/>
        <v>600000</v>
      </c>
      <c r="L45" s="194"/>
      <c r="M45" s="45"/>
    </row>
    <row r="46" spans="1:13" x14ac:dyDescent="0.2">
      <c r="A46" s="351" t="s">
        <v>332</v>
      </c>
      <c r="B46" s="216">
        <v>33</v>
      </c>
      <c r="C46" s="240">
        <f>+MASTER!$I$31</f>
        <v>31</v>
      </c>
      <c r="D46" s="241" t="s">
        <v>339</v>
      </c>
      <c r="E46" s="203" t="s">
        <v>193</v>
      </c>
      <c r="F46" s="190" t="s">
        <v>196</v>
      </c>
      <c r="G46" s="78" t="s">
        <v>264</v>
      </c>
      <c r="H46" s="402">
        <f>+MASTER!H20</f>
        <v>0</v>
      </c>
      <c r="I46" s="240">
        <f>+MASTER!$I$31</f>
        <v>31</v>
      </c>
      <c r="J46" s="241" t="s">
        <v>339</v>
      </c>
      <c r="K46" s="27">
        <f t="shared" si="3"/>
        <v>0</v>
      </c>
      <c r="L46" s="194"/>
      <c r="M46" s="45">
        <f>SUM(K43:K46)</f>
        <v>17740800</v>
      </c>
    </row>
    <row r="47" spans="1:13" x14ac:dyDescent="0.2">
      <c r="A47" s="409"/>
      <c r="B47" s="203"/>
      <c r="C47" s="240"/>
      <c r="D47" s="241"/>
      <c r="E47" s="241"/>
      <c r="F47" s="127"/>
      <c r="G47" s="127"/>
      <c r="H47" s="350"/>
      <c r="I47" s="204"/>
      <c r="J47" s="203"/>
      <c r="K47" s="27"/>
      <c r="L47" s="194"/>
    </row>
    <row r="48" spans="1:13" x14ac:dyDescent="0.2">
      <c r="A48" s="409"/>
      <c r="B48" s="204"/>
      <c r="C48" s="204"/>
      <c r="D48" s="194"/>
      <c r="E48" s="203"/>
      <c r="F48" s="194"/>
      <c r="G48" s="194"/>
      <c r="H48" s="27"/>
      <c r="I48" s="204"/>
      <c r="J48" s="203"/>
      <c r="K48" s="27"/>
      <c r="L48" s="194"/>
    </row>
    <row r="49" spans="1:12" x14ac:dyDescent="0.2">
      <c r="A49" s="409"/>
      <c r="B49" s="203"/>
      <c r="C49" s="204"/>
      <c r="D49" s="194"/>
      <c r="E49" s="203"/>
      <c r="F49" s="194"/>
      <c r="G49" s="194"/>
      <c r="H49" s="27"/>
      <c r="I49" s="204"/>
      <c r="J49" s="203"/>
      <c r="K49" s="27"/>
      <c r="L49" s="194"/>
    </row>
    <row r="50" spans="1:12" x14ac:dyDescent="0.2">
      <c r="A50" s="409"/>
      <c r="B50" s="203"/>
      <c r="C50" s="204"/>
      <c r="D50" s="194"/>
      <c r="E50" s="203"/>
      <c r="F50" s="194"/>
      <c r="G50" s="194"/>
      <c r="H50" s="27"/>
      <c r="I50" s="204"/>
      <c r="J50" s="203"/>
      <c r="K50" s="27"/>
      <c r="L50" s="194"/>
    </row>
    <row r="51" spans="1:12" x14ac:dyDescent="0.2">
      <c r="A51" s="409"/>
      <c r="B51" s="203"/>
      <c r="C51" s="204"/>
      <c r="D51" s="194"/>
      <c r="E51" s="203"/>
      <c r="F51" s="194"/>
      <c r="G51" s="194"/>
      <c r="H51" s="194"/>
      <c r="I51" s="27"/>
      <c r="J51" s="203"/>
      <c r="K51" s="27"/>
      <c r="L51" s="194"/>
    </row>
    <row r="52" spans="1:12" x14ac:dyDescent="0.2">
      <c r="A52" s="409"/>
      <c r="B52" s="203"/>
      <c r="C52" s="204"/>
      <c r="D52" s="194"/>
      <c r="E52" s="203"/>
      <c r="F52" s="194"/>
      <c r="G52" s="194"/>
      <c r="H52" s="194"/>
      <c r="I52" s="27"/>
      <c r="J52" s="194"/>
      <c r="K52" s="205"/>
      <c r="L52" s="194"/>
    </row>
    <row r="53" spans="1:12" x14ac:dyDescent="0.2">
      <c r="A53" s="409"/>
      <c r="B53" s="206"/>
      <c r="C53" s="207"/>
      <c r="D53" s="192"/>
      <c r="E53" s="206"/>
      <c r="F53" s="192"/>
      <c r="G53" s="192"/>
      <c r="H53" s="209"/>
      <c r="I53" s="208"/>
      <c r="J53" s="192"/>
      <c r="K53" s="209"/>
      <c r="L53" s="192"/>
    </row>
    <row r="54" spans="1:12" x14ac:dyDescent="0.2">
      <c r="A54" s="409"/>
      <c r="B54" s="202"/>
      <c r="C54" s="210"/>
      <c r="D54" s="193"/>
      <c r="E54" s="202"/>
      <c r="F54" s="193"/>
      <c r="G54" s="193" t="s">
        <v>295</v>
      </c>
      <c r="H54" s="211">
        <f>SUM(H14:H53)</f>
        <v>193004120</v>
      </c>
      <c r="I54" s="210"/>
      <c r="J54" s="193"/>
      <c r="K54" s="211">
        <f>SUM(K14:K53)</f>
        <v>193004120</v>
      </c>
      <c r="L54" s="193"/>
    </row>
    <row r="55" spans="1:12" x14ac:dyDescent="0.2">
      <c r="B55" s="212"/>
      <c r="C55" s="213"/>
      <c r="D55" s="214"/>
      <c r="E55" s="212"/>
      <c r="F55" s="214"/>
      <c r="G55" s="214"/>
      <c r="H55" s="215"/>
      <c r="I55" s="213"/>
      <c r="J55" s="214"/>
      <c r="K55" s="215"/>
      <c r="L55" s="85" t="s">
        <v>294</v>
      </c>
    </row>
    <row r="56" spans="1:12" x14ac:dyDescent="0.2">
      <c r="B56" s="774" t="s">
        <v>185</v>
      </c>
      <c r="C56" s="777" t="s">
        <v>112</v>
      </c>
      <c r="D56" s="778"/>
      <c r="E56" s="778"/>
      <c r="F56" s="778"/>
      <c r="G56" s="778"/>
      <c r="H56" s="779"/>
      <c r="I56" s="777" t="s">
        <v>113</v>
      </c>
      <c r="J56" s="778"/>
      <c r="K56" s="779"/>
      <c r="L56" s="774" t="s">
        <v>186</v>
      </c>
    </row>
    <row r="57" spans="1:12" x14ac:dyDescent="0.2">
      <c r="B57" s="775"/>
      <c r="C57" s="780"/>
      <c r="D57" s="781"/>
      <c r="E57" s="781"/>
      <c r="F57" s="781"/>
      <c r="G57" s="781"/>
      <c r="H57" s="782"/>
      <c r="I57" s="780"/>
      <c r="J57" s="781"/>
      <c r="K57" s="782"/>
      <c r="L57" s="775"/>
    </row>
    <row r="58" spans="1:12" x14ac:dyDescent="0.2">
      <c r="B58" s="775"/>
      <c r="C58" s="774" t="s">
        <v>187</v>
      </c>
      <c r="D58" s="774" t="s">
        <v>188</v>
      </c>
      <c r="E58" s="774" t="s">
        <v>189</v>
      </c>
      <c r="F58" s="774" t="s">
        <v>106</v>
      </c>
      <c r="G58" s="774" t="s">
        <v>190</v>
      </c>
      <c r="H58" s="774" t="s">
        <v>191</v>
      </c>
      <c r="I58" s="774" t="s">
        <v>187</v>
      </c>
      <c r="J58" s="774" t="s">
        <v>192</v>
      </c>
      <c r="K58" s="774" t="s">
        <v>191</v>
      </c>
      <c r="L58" s="775"/>
    </row>
    <row r="59" spans="1:12" x14ac:dyDescent="0.2">
      <c r="B59" s="776"/>
      <c r="C59" s="776"/>
      <c r="D59" s="776"/>
      <c r="E59" s="776"/>
      <c r="F59" s="776"/>
      <c r="G59" s="776"/>
      <c r="H59" s="776"/>
      <c r="I59" s="776"/>
      <c r="J59" s="776"/>
      <c r="K59" s="776"/>
      <c r="L59" s="776"/>
    </row>
    <row r="60" spans="1:12" x14ac:dyDescent="0.2">
      <c r="B60" s="202">
        <v>1</v>
      </c>
      <c r="C60" s="202">
        <v>2</v>
      </c>
      <c r="D60" s="202">
        <v>3</v>
      </c>
      <c r="E60" s="202">
        <v>4</v>
      </c>
      <c r="F60" s="202">
        <v>5</v>
      </c>
      <c r="G60" s="202">
        <v>6</v>
      </c>
      <c r="H60" s="202">
        <v>7</v>
      </c>
      <c r="I60" s="202">
        <v>8</v>
      </c>
      <c r="J60" s="202">
        <v>9</v>
      </c>
      <c r="K60" s="202">
        <v>10</v>
      </c>
      <c r="L60" s="202">
        <v>11</v>
      </c>
    </row>
    <row r="61" spans="1:12" x14ac:dyDescent="0.2">
      <c r="B61" s="216"/>
      <c r="C61" s="216"/>
      <c r="D61" s="216"/>
      <c r="E61" s="216"/>
      <c r="F61" s="216"/>
      <c r="G61" s="217" t="s">
        <v>296</v>
      </c>
      <c r="H61" s="218">
        <f>+H54</f>
        <v>193004120</v>
      </c>
      <c r="I61" s="216"/>
      <c r="J61" s="216"/>
      <c r="K61" s="218">
        <f>+K54</f>
        <v>193004120</v>
      </c>
      <c r="L61" s="216"/>
    </row>
    <row r="62" spans="1:12" x14ac:dyDescent="0.2">
      <c r="B62" s="203"/>
      <c r="C62" s="204"/>
      <c r="D62" s="203"/>
      <c r="E62" s="203"/>
      <c r="F62" s="194"/>
      <c r="G62" s="194"/>
      <c r="H62" s="350"/>
      <c r="I62" s="204"/>
      <c r="J62" s="203"/>
      <c r="K62" s="27"/>
      <c r="L62" s="203"/>
    </row>
    <row r="63" spans="1:12" x14ac:dyDescent="0.2"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</row>
    <row r="64" spans="1:12" x14ac:dyDescent="0.2"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2:21" x14ac:dyDescent="0.2"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</row>
    <row r="66" spans="2:21" x14ac:dyDescent="0.2"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</row>
    <row r="67" spans="2:21" x14ac:dyDescent="0.2"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</row>
    <row r="68" spans="2:21" x14ac:dyDescent="0.2">
      <c r="B68" s="203"/>
      <c r="C68" s="204"/>
      <c r="D68" s="194"/>
      <c r="E68" s="203"/>
      <c r="F68" s="194"/>
      <c r="G68" s="194"/>
      <c r="H68" s="205"/>
      <c r="I68" s="204"/>
      <c r="J68" s="194"/>
      <c r="K68" s="205"/>
      <c r="L68" s="194"/>
    </row>
    <row r="69" spans="2:21" x14ac:dyDescent="0.2">
      <c r="B69" s="203"/>
      <c r="C69" s="204"/>
      <c r="D69" s="194"/>
      <c r="E69" s="203"/>
      <c r="F69" s="194"/>
      <c r="G69" s="194"/>
      <c r="H69" s="205"/>
      <c r="I69" s="204"/>
      <c r="J69" s="194"/>
      <c r="K69" s="205"/>
      <c r="L69" s="194"/>
    </row>
    <row r="70" spans="2:21" x14ac:dyDescent="0.2">
      <c r="B70" s="219"/>
      <c r="C70" s="220"/>
      <c r="D70" s="195"/>
      <c r="E70" s="219"/>
      <c r="F70" s="195"/>
      <c r="G70" s="195"/>
      <c r="H70" s="221"/>
      <c r="I70" s="220"/>
      <c r="J70" s="195"/>
      <c r="K70" s="221"/>
      <c r="L70" s="195"/>
    </row>
    <row r="71" spans="2:21" x14ac:dyDescent="0.2">
      <c r="B71" s="196"/>
      <c r="C71" s="196"/>
      <c r="D71" s="196"/>
      <c r="E71" s="196"/>
      <c r="F71" s="196"/>
      <c r="G71" s="196" t="str">
        <f>+MASTER!I33</f>
        <v>Jumlah Bulan ini tgl.30-01-2014</v>
      </c>
      <c r="H71" s="222">
        <f>SUM(H61:H70)</f>
        <v>193004120</v>
      </c>
      <c r="I71" s="222"/>
      <c r="J71" s="222"/>
      <c r="K71" s="222">
        <f>SUM(K61:K70)</f>
        <v>193004120</v>
      </c>
      <c r="L71" s="196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">
      <c r="B72" s="194"/>
      <c r="C72" s="194"/>
      <c r="D72" s="194"/>
      <c r="E72" s="194"/>
      <c r="F72" s="194"/>
      <c r="G72" s="194" t="str">
        <f>+MASTER!I34</f>
        <v>Jumlah s/d bulan yang lalu</v>
      </c>
      <c r="H72" s="27">
        <f>+MASTER!L27</f>
        <v>0</v>
      </c>
      <c r="I72" s="27"/>
      <c r="J72" s="27"/>
      <c r="K72" s="27">
        <f>+H72</f>
        <v>0</v>
      </c>
      <c r="L72" s="194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">
      <c r="B73" s="197"/>
      <c r="C73" s="197"/>
      <c r="D73" s="197"/>
      <c r="E73" s="197"/>
      <c r="F73" s="197"/>
      <c r="G73" s="197" t="str">
        <f>+MASTER!I35</f>
        <v>Jumlah s/d bulan ini tgl.30-01-2014</v>
      </c>
      <c r="H73" s="223">
        <f>+H72+H71</f>
        <v>193004120</v>
      </c>
      <c r="I73" s="223"/>
      <c r="J73" s="223"/>
      <c r="K73" s="223">
        <f>+K72+K71</f>
        <v>193004120</v>
      </c>
      <c r="L73" s="197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">
      <c r="B74" s="198"/>
      <c r="C74" s="171"/>
      <c r="D74" s="171"/>
      <c r="E74" s="171"/>
      <c r="F74" s="171"/>
      <c r="G74" s="171"/>
      <c r="H74" s="224"/>
      <c r="I74" s="224"/>
      <c r="J74" s="224"/>
      <c r="K74" s="224"/>
      <c r="L74" s="225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">
      <c r="B75" s="199"/>
      <c r="C75" s="226"/>
      <c r="D75" s="226"/>
      <c r="E75" s="226"/>
      <c r="F75" s="226"/>
      <c r="G75" s="226"/>
      <c r="H75" s="226"/>
      <c r="I75" s="226"/>
      <c r="J75" s="226"/>
      <c r="K75" s="226"/>
      <c r="L75" s="227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">
      <c r="B76" s="198"/>
      <c r="C76" s="171"/>
      <c r="D76" s="171"/>
      <c r="E76" s="171"/>
      <c r="F76" s="171"/>
      <c r="G76" s="171"/>
      <c r="H76" s="171"/>
      <c r="I76" s="171"/>
      <c r="J76" s="171"/>
      <c r="K76" s="171"/>
      <c r="L76" s="225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">
      <c r="B77" s="198"/>
      <c r="C77" s="171"/>
      <c r="D77" s="171"/>
      <c r="E77" s="171"/>
      <c r="F77" s="171"/>
      <c r="G77" s="171"/>
      <c r="H77" s="171"/>
      <c r="I77" s="171"/>
      <c r="J77" s="171"/>
      <c r="K77" s="171"/>
      <c r="L77" s="225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">
      <c r="B78" s="198"/>
      <c r="C78" s="171"/>
      <c r="D78" s="171" t="s">
        <v>202</v>
      </c>
      <c r="E78" s="171"/>
      <c r="F78" s="171"/>
      <c r="G78" s="228">
        <f>+H73</f>
        <v>193004120</v>
      </c>
      <c r="H78" s="171"/>
      <c r="I78" s="171"/>
      <c r="J78" s="171"/>
      <c r="K78" s="171"/>
      <c r="L78" s="225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">
      <c r="B79" s="198"/>
      <c r="C79" s="171"/>
      <c r="D79" s="171" t="s">
        <v>203</v>
      </c>
      <c r="E79" s="171"/>
      <c r="F79" s="171"/>
      <c r="G79" s="228">
        <f>+H73</f>
        <v>193004120</v>
      </c>
      <c r="H79" s="171"/>
      <c r="I79" s="171"/>
      <c r="J79" s="171"/>
      <c r="K79" s="171"/>
      <c r="L79" s="225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">
      <c r="B80" s="198"/>
      <c r="C80" s="171"/>
      <c r="D80" s="171" t="s">
        <v>204</v>
      </c>
      <c r="E80" s="171"/>
      <c r="F80" s="171"/>
      <c r="G80" s="228">
        <f>G78-G79</f>
        <v>0</v>
      </c>
      <c r="H80" s="171"/>
      <c r="I80" s="171"/>
      <c r="J80" s="171"/>
      <c r="K80" s="171"/>
      <c r="L80" s="225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">
      <c r="B81" s="198"/>
      <c r="C81" s="171"/>
      <c r="D81" s="171"/>
      <c r="E81" s="171"/>
      <c r="F81" s="171"/>
      <c r="G81" s="171"/>
      <c r="H81" s="171"/>
      <c r="I81" s="171"/>
      <c r="J81" s="171"/>
      <c r="K81" s="171"/>
      <c r="L81" s="225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">
      <c r="B82" s="198"/>
      <c r="C82" s="171"/>
      <c r="D82" s="171" t="s">
        <v>205</v>
      </c>
      <c r="E82" s="171"/>
      <c r="F82" s="171"/>
      <c r="G82" s="171"/>
      <c r="H82" s="171"/>
      <c r="I82" s="171"/>
      <c r="J82" s="171"/>
      <c r="K82" s="171"/>
      <c r="L82" s="225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">
      <c r="B83" s="198"/>
      <c r="C83" s="171"/>
      <c r="D83" s="171" t="s">
        <v>206</v>
      </c>
      <c r="E83" s="171"/>
      <c r="F83" s="171">
        <v>0</v>
      </c>
      <c r="G83" s="171"/>
      <c r="H83" s="171"/>
      <c r="I83" s="171"/>
      <c r="J83" s="171"/>
      <c r="K83" s="171"/>
      <c r="L83" s="225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">
      <c r="B84" s="198"/>
      <c r="C84" s="171"/>
      <c r="D84" s="171" t="s">
        <v>207</v>
      </c>
      <c r="E84" s="171"/>
      <c r="F84" s="171">
        <v>0</v>
      </c>
      <c r="G84" s="171"/>
      <c r="H84" s="171"/>
      <c r="I84" s="171"/>
      <c r="J84" s="171"/>
      <c r="K84" s="171"/>
      <c r="L84" s="225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">
      <c r="B85" s="198"/>
      <c r="C85" s="171"/>
      <c r="D85" s="171" t="s">
        <v>208</v>
      </c>
      <c r="E85" s="171"/>
      <c r="F85" s="171">
        <v>0</v>
      </c>
      <c r="G85" s="171"/>
      <c r="H85" s="171"/>
      <c r="I85" s="171"/>
      <c r="J85" s="171"/>
      <c r="K85" s="171"/>
      <c r="L85" s="225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">
      <c r="B86" s="198"/>
      <c r="C86" s="171"/>
      <c r="D86" s="171"/>
      <c r="E86" s="171"/>
      <c r="F86" s="171"/>
      <c r="G86" s="171"/>
      <c r="H86" s="171"/>
      <c r="I86" s="171"/>
      <c r="J86" s="171"/>
      <c r="K86" s="171"/>
      <c r="L86" s="225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">
      <c r="B87" s="198"/>
      <c r="C87" s="171"/>
      <c r="D87" s="783"/>
      <c r="E87" s="783"/>
      <c r="F87" s="783"/>
      <c r="G87" s="171"/>
      <c r="H87" s="171"/>
      <c r="I87" s="783" t="str">
        <f>+MASTER!G31</f>
        <v>Semarang, 30 Januari  2014</v>
      </c>
      <c r="J87" s="783"/>
      <c r="K87" s="783"/>
      <c r="L87" s="225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">
      <c r="B88" s="198"/>
      <c r="C88" s="171"/>
      <c r="E88" s="172" t="s">
        <v>209</v>
      </c>
      <c r="F88" s="172"/>
      <c r="G88" s="171"/>
      <c r="H88" s="171"/>
      <c r="I88" s="783"/>
      <c r="J88" s="783"/>
      <c r="K88" s="783"/>
      <c r="L88" s="225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">
      <c r="B89" s="198"/>
      <c r="C89" s="171"/>
      <c r="E89" s="172" t="s">
        <v>145</v>
      </c>
      <c r="F89" s="171"/>
      <c r="G89" s="171"/>
      <c r="H89" s="171"/>
      <c r="I89" s="783" t="s">
        <v>144</v>
      </c>
      <c r="J89" s="783"/>
      <c r="K89" s="783"/>
      <c r="L89" s="225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">
      <c r="B90" s="198"/>
      <c r="C90" s="171"/>
      <c r="E90" s="172"/>
      <c r="F90" s="171"/>
      <c r="G90" s="171"/>
      <c r="H90" s="171"/>
      <c r="I90" s="171"/>
      <c r="J90" s="171"/>
      <c r="K90" s="171"/>
      <c r="L90" s="225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">
      <c r="B91" s="198"/>
      <c r="C91" s="171"/>
      <c r="E91" s="172"/>
      <c r="F91" s="171"/>
      <c r="G91" s="171"/>
      <c r="H91" s="171"/>
      <c r="I91" s="171"/>
      <c r="J91" s="171"/>
      <c r="K91" s="171"/>
      <c r="L91" s="225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">
      <c r="B92" s="198"/>
      <c r="C92" s="171"/>
      <c r="E92" s="229" t="s">
        <v>86</v>
      </c>
      <c r="F92" s="172"/>
      <c r="G92" s="171"/>
      <c r="H92" s="171"/>
      <c r="I92" s="785">
        <f>+'SPJ Pendp F(2)'!O39</f>
        <v>0</v>
      </c>
      <c r="J92" s="785"/>
      <c r="K92" s="785"/>
      <c r="L92" s="225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">
      <c r="B93" s="198"/>
      <c r="C93" s="171"/>
      <c r="E93" s="172" t="s">
        <v>146</v>
      </c>
      <c r="F93" s="172"/>
      <c r="G93" s="171"/>
      <c r="H93" s="171"/>
      <c r="I93" s="783">
        <f>+'SPJ Pendp F(2)'!O40</f>
        <v>0</v>
      </c>
      <c r="J93" s="783"/>
      <c r="K93" s="783"/>
      <c r="L93" s="225"/>
      <c r="M93" s="1"/>
      <c r="N93" s="1"/>
      <c r="O93" s="1"/>
      <c r="P93" s="1"/>
      <c r="Q93" s="1"/>
      <c r="R93" s="1"/>
      <c r="S93" s="1"/>
      <c r="T93" s="1"/>
      <c r="U93" s="1"/>
    </row>
    <row r="94" spans="2:21" ht="15" x14ac:dyDescent="0.25">
      <c r="B94" s="79"/>
      <c r="C94" s="80"/>
      <c r="D94" s="80"/>
      <c r="E94" s="80"/>
      <c r="F94" s="80"/>
      <c r="G94" s="80"/>
      <c r="H94" s="80"/>
      <c r="L94" s="81"/>
      <c r="M94" s="1"/>
      <c r="N94" s="1"/>
      <c r="O94" s="1"/>
      <c r="P94" s="1"/>
      <c r="Q94" s="1"/>
      <c r="R94" s="1"/>
      <c r="S94" s="1"/>
      <c r="T94" s="1"/>
      <c r="U94" s="1"/>
    </row>
    <row r="95" spans="2:21" ht="15" x14ac:dyDescent="0.25">
      <c r="B95" s="82"/>
      <c r="C95" s="83"/>
      <c r="D95" s="83"/>
      <c r="E95" s="83"/>
      <c r="F95" s="83"/>
      <c r="G95" s="83"/>
      <c r="H95" s="83"/>
      <c r="I95" s="83"/>
      <c r="J95" s="83"/>
      <c r="K95" s="83"/>
      <c r="L95" s="84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3:21" x14ac:dyDescent="0.2">
      <c r="C97" s="1"/>
      <c r="D97" s="1"/>
      <c r="E97" s="1"/>
      <c r="F97" s="1"/>
      <c r="G97" s="1"/>
      <c r="H97" s="34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3:21" x14ac:dyDescent="0.2">
      <c r="C98" s="1"/>
      <c r="D98" s="1"/>
      <c r="E98" s="1"/>
      <c r="F98" s="1"/>
      <c r="G98" s="1"/>
      <c r="H98" s="348">
        <f>+H32+H22+H19+H18+H17+H14</f>
        <v>47250000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3:21" x14ac:dyDescent="0.2">
      <c r="C99" s="1"/>
      <c r="D99" s="1"/>
      <c r="E99" s="1"/>
      <c r="F99" s="1"/>
      <c r="G99" s="1"/>
      <c r="H99" s="34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3:21" x14ac:dyDescent="0.2">
      <c r="C100" s="1"/>
      <c r="D100" s="1"/>
      <c r="E100" s="1"/>
      <c r="F100" s="1"/>
      <c r="G100" s="1"/>
      <c r="H100" s="34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3:21" ht="15" x14ac:dyDescent="0.25">
      <c r="C101" s="1"/>
      <c r="D101" s="1"/>
      <c r="E101" s="1"/>
      <c r="F101" s="1"/>
      <c r="G101" s="1"/>
      <c r="H101" s="348"/>
      <c r="I101" s="784"/>
      <c r="J101" s="784"/>
      <c r="K101" s="784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3:21" ht="15" x14ac:dyDescent="0.25">
      <c r="C102" s="1"/>
      <c r="D102" s="1"/>
      <c r="E102" s="1"/>
      <c r="F102" s="1"/>
      <c r="G102" s="1"/>
      <c r="H102" s="349"/>
      <c r="I102" s="80"/>
      <c r="J102" s="80"/>
      <c r="K102" s="80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3:21" ht="15" x14ac:dyDescent="0.25">
      <c r="C103" s="1"/>
      <c r="D103" s="1"/>
      <c r="E103" s="1"/>
      <c r="F103" s="1"/>
      <c r="G103" s="1"/>
      <c r="H103" s="349"/>
      <c r="I103" s="80"/>
      <c r="J103" s="80"/>
      <c r="K103" s="80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3:21" ht="15" x14ac:dyDescent="0.25">
      <c r="C104" s="1"/>
      <c r="D104" s="1"/>
      <c r="E104" s="1"/>
      <c r="F104" s="1"/>
      <c r="G104" s="1"/>
      <c r="H104" s="349"/>
      <c r="I104" s="80"/>
      <c r="J104" s="80"/>
      <c r="K104" s="80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3:21" ht="15" x14ac:dyDescent="0.25">
      <c r="C105" s="1"/>
      <c r="D105" s="1"/>
      <c r="E105" s="1"/>
      <c r="F105" s="1"/>
      <c r="G105" s="1"/>
      <c r="H105" s="348"/>
      <c r="I105" s="784"/>
      <c r="J105" s="784"/>
      <c r="K105" s="784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3:21" ht="15" x14ac:dyDescent="0.25">
      <c r="C106" s="1"/>
      <c r="D106" s="1"/>
      <c r="E106" s="1"/>
      <c r="F106" s="1"/>
      <c r="G106" s="1"/>
      <c r="H106" s="348"/>
      <c r="I106" s="784"/>
      <c r="J106" s="784"/>
      <c r="K106" s="784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3:21" x14ac:dyDescent="0.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3:21" x14ac:dyDescent="0.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3:21" x14ac:dyDescent="0.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3:21" x14ac:dyDescent="0.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3:21" x14ac:dyDescent="0.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3:21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3:21" x14ac:dyDescent="0.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3:21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3:21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3:21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3:21" x14ac:dyDescent="0.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3:21" x14ac:dyDescent="0.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3:21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3:21" x14ac:dyDescent="0.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3:21" x14ac:dyDescent="0.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x14ac:dyDescent="0.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x14ac:dyDescent="0.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x14ac:dyDescent="0.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x14ac:dyDescent="0.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</sheetData>
  <mergeCells count="39">
    <mergeCell ref="D87:F87"/>
    <mergeCell ref="I87:K87"/>
    <mergeCell ref="I88:K88"/>
    <mergeCell ref="I89:K89"/>
    <mergeCell ref="I106:K106"/>
    <mergeCell ref="I92:K92"/>
    <mergeCell ref="I93:K93"/>
    <mergeCell ref="I101:K101"/>
    <mergeCell ref="I105:K105"/>
    <mergeCell ref="L56:L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B56:B59"/>
    <mergeCell ref="C56:H57"/>
    <mergeCell ref="I56:K57"/>
    <mergeCell ref="B9:B12"/>
    <mergeCell ref="C9:H10"/>
    <mergeCell ref="I9:K10"/>
    <mergeCell ref="H11:H12"/>
    <mergeCell ref="I11:I12"/>
    <mergeCell ref="J11:J12"/>
    <mergeCell ref="K11:K12"/>
    <mergeCell ref="B2:K2"/>
    <mergeCell ref="B3:L3"/>
    <mergeCell ref="B4:L4"/>
    <mergeCell ref="B5:L5"/>
    <mergeCell ref="L9:L12"/>
    <mergeCell ref="C11:C12"/>
    <mergeCell ref="D11:D12"/>
    <mergeCell ref="E11:E12"/>
    <mergeCell ref="F11:F12"/>
    <mergeCell ref="G11:G12"/>
  </mergeCells>
  <phoneticPr fontId="18" type="noConversion"/>
  <pageMargins left="0.7" right="0.7" top="1" bottom="1" header="0.5" footer="0.5"/>
  <pageSetup paperSize="5" scale="80" orientation="landscape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3"/>
  <sheetViews>
    <sheetView view="pageBreakPreview" topLeftCell="A7" zoomScale="75" zoomScaleNormal="100" workbookViewId="0">
      <selection activeCell="G41" sqref="G41"/>
    </sheetView>
  </sheetViews>
  <sheetFormatPr defaultRowHeight="12.75" x14ac:dyDescent="0.2"/>
  <cols>
    <col min="1" max="1" width="29.140625" customWidth="1"/>
    <col min="2" max="2" width="36.7109375" customWidth="1"/>
    <col min="3" max="4" width="18.7109375" customWidth="1"/>
    <col min="5" max="5" width="19.28515625" customWidth="1"/>
    <col min="6" max="6" width="21.42578125" customWidth="1"/>
    <col min="8" max="8" width="3.5703125" customWidth="1"/>
    <col min="9" max="9" width="57.140625" customWidth="1"/>
  </cols>
  <sheetData>
    <row r="1" spans="1:9" x14ac:dyDescent="0.2">
      <c r="A1" s="85"/>
      <c r="B1" s="85"/>
      <c r="C1" s="85"/>
      <c r="D1" s="85"/>
      <c r="E1" s="85"/>
      <c r="F1" s="85"/>
      <c r="G1" s="85"/>
      <c r="H1" s="85"/>
      <c r="I1" s="85"/>
    </row>
    <row r="2" spans="1:9" ht="18" x14ac:dyDescent="0.25">
      <c r="A2" s="740" t="s">
        <v>158</v>
      </c>
      <c r="B2" s="740"/>
      <c r="C2" s="740"/>
      <c r="D2" s="740"/>
      <c r="E2" s="740"/>
      <c r="F2" s="740"/>
      <c r="G2" s="740"/>
      <c r="H2" s="740"/>
      <c r="I2" s="740"/>
    </row>
    <row r="3" spans="1:9" ht="18" x14ac:dyDescent="0.25">
      <c r="A3" s="740" t="s">
        <v>478</v>
      </c>
      <c r="B3" s="740"/>
      <c r="C3" s="740"/>
      <c r="D3" s="740"/>
      <c r="E3" s="740"/>
      <c r="F3" s="740"/>
      <c r="G3" s="740"/>
      <c r="H3" s="740"/>
      <c r="I3" s="740"/>
    </row>
    <row r="4" spans="1:9" ht="18" x14ac:dyDescent="0.25">
      <c r="A4" s="740" t="s">
        <v>493</v>
      </c>
      <c r="B4" s="740"/>
      <c r="C4" s="740"/>
      <c r="D4" s="740"/>
      <c r="E4" s="740"/>
      <c r="F4" s="740"/>
      <c r="G4" s="740"/>
      <c r="H4" s="740"/>
      <c r="I4" s="740"/>
    </row>
    <row r="5" spans="1:9" ht="18" x14ac:dyDescent="0.25">
      <c r="A5" s="740" t="s">
        <v>460</v>
      </c>
      <c r="B5" s="740"/>
      <c r="C5" s="740"/>
      <c r="D5" s="740"/>
      <c r="E5" s="740"/>
      <c r="F5" s="740"/>
      <c r="G5" s="740"/>
      <c r="H5" s="740"/>
      <c r="I5" s="740"/>
    </row>
    <row r="6" spans="1:9" ht="18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15" x14ac:dyDescent="0.2">
      <c r="A7" s="590" t="s">
        <v>242</v>
      </c>
      <c r="B7" s="788" t="s">
        <v>227</v>
      </c>
      <c r="C7" s="788" t="s">
        <v>251</v>
      </c>
      <c r="D7" s="590" t="s">
        <v>479</v>
      </c>
      <c r="E7" s="590" t="s">
        <v>480</v>
      </c>
      <c r="F7" s="590" t="s">
        <v>481</v>
      </c>
      <c r="G7" s="590" t="s">
        <v>165</v>
      </c>
      <c r="H7" s="591"/>
      <c r="I7" s="592" t="s">
        <v>482</v>
      </c>
    </row>
    <row r="8" spans="1:9" ht="15" x14ac:dyDescent="0.2">
      <c r="A8" s="593" t="s">
        <v>483</v>
      </c>
      <c r="B8" s="789"/>
      <c r="C8" s="789"/>
      <c r="D8" s="593" t="s">
        <v>484</v>
      </c>
      <c r="E8" s="593" t="s">
        <v>485</v>
      </c>
      <c r="F8" s="593" t="s">
        <v>486</v>
      </c>
      <c r="G8" s="593"/>
      <c r="H8" s="594"/>
      <c r="I8" s="595" t="s">
        <v>487</v>
      </c>
    </row>
    <row r="9" spans="1:9" ht="15" x14ac:dyDescent="0.2">
      <c r="A9" s="596">
        <v>1</v>
      </c>
      <c r="B9" s="596">
        <v>2</v>
      </c>
      <c r="C9" s="596">
        <v>3</v>
      </c>
      <c r="D9" s="596">
        <v>4</v>
      </c>
      <c r="E9" s="596">
        <v>5</v>
      </c>
      <c r="F9" s="596">
        <v>6</v>
      </c>
      <c r="G9" s="596">
        <v>7</v>
      </c>
      <c r="H9" s="597"/>
      <c r="I9" s="598">
        <v>8</v>
      </c>
    </row>
    <row r="10" spans="1:9" ht="15" x14ac:dyDescent="0.2">
      <c r="A10" s="599"/>
      <c r="B10" s="599"/>
      <c r="C10" s="599"/>
      <c r="D10" s="599"/>
      <c r="E10" s="599"/>
      <c r="F10" s="599"/>
      <c r="G10" s="599"/>
      <c r="H10" s="600"/>
      <c r="I10" s="601"/>
    </row>
    <row r="11" spans="1:9" ht="15.75" x14ac:dyDescent="0.25">
      <c r="A11" s="602" t="s">
        <v>124</v>
      </c>
      <c r="B11" s="602" t="s">
        <v>125</v>
      </c>
      <c r="C11" s="603"/>
      <c r="D11" s="604"/>
      <c r="E11" s="604"/>
      <c r="F11" s="605"/>
      <c r="G11" s="606"/>
      <c r="H11" s="607"/>
      <c r="I11" s="608"/>
    </row>
    <row r="12" spans="1:9" ht="15" x14ac:dyDescent="0.2">
      <c r="A12" s="609" t="s">
        <v>126</v>
      </c>
      <c r="B12" s="609" t="s">
        <v>127</v>
      </c>
      <c r="C12" s="610">
        <f>'REALISASI PEN'!D80</f>
        <v>2417310000</v>
      </c>
      <c r="D12" s="610">
        <f>RKO!G11</f>
        <v>187573004</v>
      </c>
      <c r="E12" s="604">
        <f>MASTER!D24</f>
        <v>103207420</v>
      </c>
      <c r="F12" s="606">
        <f>E12-C12</f>
        <v>-2314102580</v>
      </c>
      <c r="G12" s="606"/>
      <c r="H12" s="607" t="s">
        <v>488</v>
      </c>
      <c r="I12" s="611" t="s">
        <v>505</v>
      </c>
    </row>
    <row r="13" spans="1:9" ht="15" x14ac:dyDescent="0.2">
      <c r="A13" s="609"/>
      <c r="B13" s="609"/>
      <c r="C13" s="610"/>
      <c r="D13" s="610"/>
      <c r="E13" s="604"/>
      <c r="F13" s="606"/>
      <c r="G13" s="606"/>
      <c r="H13" s="607"/>
      <c r="I13" s="611" t="s">
        <v>506</v>
      </c>
    </row>
    <row r="14" spans="1:9" ht="15" x14ac:dyDescent="0.2">
      <c r="A14" s="609" t="s">
        <v>128</v>
      </c>
      <c r="B14" s="609" t="s">
        <v>129</v>
      </c>
      <c r="C14" s="610">
        <f>'REALISASI PEN'!D81</f>
        <v>1516720000</v>
      </c>
      <c r="D14" s="610">
        <f>RKO!G12</f>
        <v>110721652</v>
      </c>
      <c r="E14" s="604">
        <f>MASTER!E24</f>
        <v>32000000</v>
      </c>
      <c r="F14" s="606">
        <f>E14-C14</f>
        <v>-1484720000</v>
      </c>
      <c r="G14" s="606"/>
      <c r="H14" s="607" t="s">
        <v>488</v>
      </c>
      <c r="I14" s="611" t="s">
        <v>529</v>
      </c>
    </row>
    <row r="15" spans="1:9" ht="15" x14ac:dyDescent="0.2">
      <c r="A15" s="609"/>
      <c r="B15" s="609"/>
      <c r="C15" s="610"/>
      <c r="D15" s="610"/>
      <c r="E15" s="604"/>
      <c r="F15" s="606"/>
      <c r="G15" s="606"/>
      <c r="H15" s="607"/>
      <c r="I15" s="611" t="s">
        <v>530</v>
      </c>
    </row>
    <row r="16" spans="1:9" ht="15" x14ac:dyDescent="0.2">
      <c r="A16" s="609" t="s">
        <v>130</v>
      </c>
      <c r="B16" s="609" t="s">
        <v>131</v>
      </c>
      <c r="C16" s="610">
        <f>'REALISASI PEN'!D82</f>
        <v>30360000</v>
      </c>
      <c r="D16" s="610">
        <f>RKO!G13</f>
        <v>3441560</v>
      </c>
      <c r="E16" s="604">
        <f>MASTER!F24</f>
        <v>4410000</v>
      </c>
      <c r="F16" s="606">
        <f>E16-C16</f>
        <v>-25950000</v>
      </c>
      <c r="G16" s="606"/>
      <c r="H16" s="607" t="s">
        <v>488</v>
      </c>
      <c r="I16" s="611" t="s">
        <v>489</v>
      </c>
    </row>
    <row r="17" spans="1:9" ht="15" x14ac:dyDescent="0.2">
      <c r="A17" s="609"/>
      <c r="B17" s="609"/>
      <c r="C17" s="610"/>
      <c r="D17" s="610"/>
      <c r="E17" s="604"/>
      <c r="F17" s="606"/>
      <c r="G17" s="606"/>
      <c r="H17" s="607"/>
      <c r="I17" s="611"/>
    </row>
    <row r="18" spans="1:9" ht="15" x14ac:dyDescent="0.2">
      <c r="A18" s="609" t="s">
        <v>132</v>
      </c>
      <c r="B18" s="609" t="s">
        <v>133</v>
      </c>
      <c r="C18" s="610">
        <f>'REALISASI PEN'!D83</f>
        <v>3600000</v>
      </c>
      <c r="D18" s="610">
        <f>RKO!G14</f>
        <v>975000</v>
      </c>
      <c r="E18" s="604">
        <f>MASTER!G24</f>
        <v>300000</v>
      </c>
      <c r="F18" s="606">
        <f>E18-C18</f>
        <v>-3300000</v>
      </c>
      <c r="G18" s="606"/>
      <c r="H18" s="607" t="s">
        <v>488</v>
      </c>
      <c r="I18" s="611" t="s">
        <v>531</v>
      </c>
    </row>
    <row r="19" spans="1:9" ht="15" x14ac:dyDescent="0.2">
      <c r="A19" s="609"/>
      <c r="B19" s="609"/>
      <c r="C19" s="610"/>
      <c r="D19" s="610"/>
      <c r="E19" s="604"/>
      <c r="F19" s="606"/>
      <c r="G19" s="606"/>
      <c r="H19" s="607"/>
      <c r="I19" s="611"/>
    </row>
    <row r="20" spans="1:9" ht="15" x14ac:dyDescent="0.2">
      <c r="A20" s="609" t="s">
        <v>134</v>
      </c>
      <c r="B20" s="609" t="s">
        <v>135</v>
      </c>
      <c r="C20" s="610">
        <f>'REALISASI PEN'!D84</f>
        <v>59910000</v>
      </c>
      <c r="D20" s="610">
        <f>RKO!G15</f>
        <v>2681600</v>
      </c>
      <c r="E20" s="604">
        <f>MASTER!H24</f>
        <v>0</v>
      </c>
      <c r="F20" s="606">
        <f>E20-C20</f>
        <v>-59910000</v>
      </c>
      <c r="G20" s="606"/>
      <c r="H20" s="607" t="s">
        <v>488</v>
      </c>
      <c r="I20" s="611" t="s">
        <v>494</v>
      </c>
    </row>
    <row r="21" spans="1:9" ht="15" x14ac:dyDescent="0.2">
      <c r="A21" s="609"/>
      <c r="B21" s="609"/>
      <c r="C21" s="610"/>
      <c r="D21" s="610"/>
      <c r="E21" s="604"/>
      <c r="F21" s="606"/>
      <c r="G21" s="606"/>
      <c r="H21" s="607"/>
      <c r="I21" s="611"/>
    </row>
    <row r="22" spans="1:9" ht="15" x14ac:dyDescent="0.2">
      <c r="A22" s="609" t="s">
        <v>136</v>
      </c>
      <c r="B22" s="609" t="s">
        <v>137</v>
      </c>
      <c r="C22" s="610">
        <f>'REALISASI PEN'!D85</f>
        <v>6600000</v>
      </c>
      <c r="D22" s="610">
        <f>RKO!G16</f>
        <v>365160</v>
      </c>
      <c r="E22" s="604">
        <f>MASTER!I24</f>
        <v>0</v>
      </c>
      <c r="F22" s="606">
        <f>E22-C22</f>
        <v>-6600000</v>
      </c>
      <c r="G22" s="606"/>
      <c r="H22" s="607" t="s">
        <v>488</v>
      </c>
      <c r="I22" s="611" t="s">
        <v>490</v>
      </c>
    </row>
    <row r="23" spans="1:9" ht="15" x14ac:dyDescent="0.2">
      <c r="A23" s="609"/>
      <c r="B23" s="609"/>
      <c r="C23" s="610"/>
      <c r="D23" s="610"/>
      <c r="E23" s="604"/>
      <c r="F23" s="606"/>
      <c r="G23" s="606"/>
      <c r="H23" s="607"/>
      <c r="I23" s="611"/>
    </row>
    <row r="24" spans="1:9" ht="15" x14ac:dyDescent="0.2">
      <c r="A24" s="609" t="s">
        <v>138</v>
      </c>
      <c r="B24" s="609" t="s">
        <v>139</v>
      </c>
      <c r="C24" s="610">
        <f>'REALISASI PEN'!D86</f>
        <v>8000000</v>
      </c>
      <c r="D24" s="610">
        <f>RKO!G17</f>
        <v>117200</v>
      </c>
      <c r="E24" s="604">
        <f>MASTER!J24</f>
        <v>2386700</v>
      </c>
      <c r="F24" s="606">
        <f>E24-C24</f>
        <v>-5613300</v>
      </c>
      <c r="G24" s="606"/>
      <c r="H24" s="607" t="s">
        <v>488</v>
      </c>
      <c r="I24" s="611" t="s">
        <v>491</v>
      </c>
    </row>
    <row r="25" spans="1:9" ht="15" x14ac:dyDescent="0.2">
      <c r="A25" s="609"/>
      <c r="B25" s="609"/>
      <c r="C25" s="610"/>
      <c r="D25" s="610"/>
      <c r="E25" s="604"/>
      <c r="F25" s="606"/>
      <c r="G25" s="606"/>
      <c r="H25" s="607"/>
      <c r="I25" s="611"/>
    </row>
    <row r="26" spans="1:9" ht="15.75" x14ac:dyDescent="0.25">
      <c r="A26" s="602" t="s">
        <v>140</v>
      </c>
      <c r="B26" s="602" t="s">
        <v>141</v>
      </c>
      <c r="C26" s="603">
        <v>0</v>
      </c>
      <c r="D26" s="604">
        <v>0</v>
      </c>
      <c r="E26" s="604">
        <v>0</v>
      </c>
      <c r="F26" s="606">
        <f>E26-C26</f>
        <v>0</v>
      </c>
      <c r="G26" s="606"/>
      <c r="H26" s="607"/>
      <c r="I26" s="611"/>
    </row>
    <row r="27" spans="1:9" ht="15" x14ac:dyDescent="0.2">
      <c r="A27" s="605"/>
      <c r="B27" s="605"/>
      <c r="C27" s="605"/>
      <c r="D27" s="605"/>
      <c r="E27" s="605"/>
      <c r="F27" s="606"/>
      <c r="G27" s="605"/>
      <c r="H27" s="612"/>
      <c r="I27" s="611"/>
    </row>
    <row r="28" spans="1:9" ht="15" x14ac:dyDescent="0.2">
      <c r="A28" s="605"/>
      <c r="B28" s="605"/>
      <c r="C28" s="605"/>
      <c r="D28" s="605"/>
      <c r="E28" s="605"/>
      <c r="F28" s="605"/>
      <c r="G28" s="605"/>
      <c r="H28" s="612"/>
      <c r="I28" s="611"/>
    </row>
    <row r="29" spans="1:9" ht="15" x14ac:dyDescent="0.2">
      <c r="A29" s="599"/>
      <c r="B29" s="788" t="s">
        <v>163</v>
      </c>
      <c r="C29" s="790">
        <f>SUM(C12:C24)</f>
        <v>4042500000</v>
      </c>
      <c r="D29" s="790">
        <f>SUM(D12:D24)</f>
        <v>305875176</v>
      </c>
      <c r="E29" s="790">
        <f>SUM(E12:E24)</f>
        <v>142304120</v>
      </c>
      <c r="F29" s="790">
        <f>SUM(F12:F24)</f>
        <v>-3900195880</v>
      </c>
      <c r="G29" s="791">
        <f>+E29/C29*100</f>
        <v>3.5202008658008661</v>
      </c>
      <c r="H29" s="613"/>
      <c r="I29" s="786"/>
    </row>
    <row r="30" spans="1:9" ht="15" x14ac:dyDescent="0.2">
      <c r="A30" s="614"/>
      <c r="B30" s="789"/>
      <c r="C30" s="789"/>
      <c r="D30" s="789"/>
      <c r="E30" s="789"/>
      <c r="F30" s="789"/>
      <c r="G30" s="789"/>
      <c r="H30" s="615"/>
      <c r="I30" s="787"/>
    </row>
    <row r="31" spans="1:9" ht="15" x14ac:dyDescent="0.2">
      <c r="A31" s="616" t="s">
        <v>542</v>
      </c>
      <c r="B31" s="584"/>
      <c r="C31" s="584"/>
      <c r="D31" s="584"/>
      <c r="E31" s="584"/>
      <c r="F31" s="584"/>
      <c r="G31" s="584"/>
      <c r="H31" s="584"/>
      <c r="I31" s="584"/>
    </row>
    <row r="32" spans="1:9" ht="15" x14ac:dyDescent="0.2">
      <c r="A32" s="584"/>
      <c r="B32" s="584"/>
      <c r="C32" s="617"/>
      <c r="D32" s="617"/>
      <c r="E32" s="618"/>
      <c r="F32" s="619"/>
      <c r="G32" s="584"/>
      <c r="H32" s="584"/>
      <c r="I32" s="584"/>
    </row>
    <row r="33" spans="1:9" ht="15" x14ac:dyDescent="0.2">
      <c r="A33" s="584"/>
      <c r="B33" s="584"/>
      <c r="C33" s="617"/>
      <c r="D33" s="617"/>
      <c r="E33" s="618"/>
      <c r="F33" s="619"/>
      <c r="G33" s="584"/>
      <c r="H33" s="584"/>
      <c r="I33" s="584"/>
    </row>
    <row r="34" spans="1:9" ht="15" x14ac:dyDescent="0.2">
      <c r="A34" s="584"/>
      <c r="B34" s="584"/>
      <c r="C34" s="584"/>
      <c r="D34" s="584"/>
      <c r="E34" s="584"/>
      <c r="F34" s="757" t="str">
        <f>MASTER!G31</f>
        <v>Semarang, 30 Januari  2014</v>
      </c>
      <c r="G34" s="757"/>
      <c r="H34" s="757"/>
      <c r="I34" s="757"/>
    </row>
    <row r="35" spans="1:9" ht="15" x14ac:dyDescent="0.2">
      <c r="A35" s="85"/>
      <c r="B35" s="757" t="s">
        <v>492</v>
      </c>
      <c r="C35" s="757"/>
      <c r="D35" s="584"/>
      <c r="E35" s="584"/>
      <c r="F35" s="584"/>
      <c r="G35" s="584"/>
      <c r="H35" s="584"/>
      <c r="I35" s="584"/>
    </row>
    <row r="36" spans="1:9" ht="15" x14ac:dyDescent="0.2">
      <c r="A36" s="85"/>
      <c r="B36" s="757" t="s">
        <v>145</v>
      </c>
      <c r="C36" s="757"/>
      <c r="D36" s="584"/>
      <c r="E36" s="584"/>
      <c r="F36" s="757" t="s">
        <v>144</v>
      </c>
      <c r="G36" s="757"/>
      <c r="H36" s="757"/>
      <c r="I36" s="757"/>
    </row>
    <row r="37" spans="1:9" ht="15" x14ac:dyDescent="0.2">
      <c r="A37" s="85"/>
      <c r="B37" s="585"/>
      <c r="C37" s="585"/>
      <c r="D37" s="584"/>
      <c r="E37" s="584"/>
      <c r="F37" s="585"/>
      <c r="G37" s="585"/>
      <c r="H37" s="585"/>
      <c r="I37" s="585"/>
    </row>
    <row r="38" spans="1:9" ht="15" x14ac:dyDescent="0.2">
      <c r="A38" s="85"/>
      <c r="B38" s="585"/>
      <c r="C38" s="585"/>
      <c r="D38" s="584"/>
      <c r="E38" s="584"/>
      <c r="F38" s="585"/>
      <c r="G38" s="585"/>
      <c r="H38" s="585"/>
      <c r="I38" s="585"/>
    </row>
    <row r="39" spans="1:9" ht="15" x14ac:dyDescent="0.2">
      <c r="A39" s="85"/>
      <c r="B39" s="584"/>
      <c r="C39" s="584"/>
      <c r="D39" s="584"/>
      <c r="E39" s="584"/>
      <c r="F39" s="584"/>
      <c r="G39" s="584"/>
      <c r="H39" s="584"/>
      <c r="I39" s="584"/>
    </row>
    <row r="40" spans="1:9" ht="15" x14ac:dyDescent="0.2">
      <c r="A40" s="85"/>
      <c r="B40" s="584"/>
      <c r="C40" s="584"/>
      <c r="D40" s="584"/>
      <c r="E40" s="584"/>
      <c r="F40" s="584"/>
      <c r="G40" s="584"/>
      <c r="H40" s="584"/>
      <c r="I40" s="584"/>
    </row>
    <row r="41" spans="1:9" ht="15.75" x14ac:dyDescent="0.25">
      <c r="A41" s="85"/>
      <c r="B41" s="758" t="s">
        <v>86</v>
      </c>
      <c r="C41" s="758"/>
      <c r="D41" s="589"/>
      <c r="E41" s="584"/>
      <c r="F41" s="738" t="str">
        <f>MASTER!H76</f>
        <v>S i s w a n t o, S E</v>
      </c>
      <c r="G41" s="738"/>
      <c r="H41" s="738"/>
      <c r="I41" s="738"/>
    </row>
    <row r="42" spans="1:9" ht="15.75" x14ac:dyDescent="0.25">
      <c r="A42" s="85"/>
      <c r="B42" s="730" t="s">
        <v>338</v>
      </c>
      <c r="C42" s="730"/>
      <c r="D42" s="564"/>
      <c r="E42" s="584"/>
      <c r="F42" s="739" t="str">
        <f>MASTER!H77</f>
        <v>NIP. 19640814 199103 1 011</v>
      </c>
      <c r="G42" s="739"/>
      <c r="H42" s="739"/>
      <c r="I42" s="739"/>
    </row>
    <row r="43" spans="1:9" ht="15.75" x14ac:dyDescent="0.25">
      <c r="A43" s="355"/>
      <c r="B43" s="356"/>
      <c r="C43" s="356"/>
      <c r="D43" s="356"/>
      <c r="E43" s="356"/>
      <c r="F43" s="356"/>
      <c r="G43" s="356"/>
      <c r="H43" s="356"/>
      <c r="I43" s="356"/>
    </row>
  </sheetData>
  <mergeCells count="21">
    <mergeCell ref="B42:C42"/>
    <mergeCell ref="F42:I42"/>
    <mergeCell ref="B36:C36"/>
    <mergeCell ref="F36:I36"/>
    <mergeCell ref="F29:F30"/>
    <mergeCell ref="G29:G30"/>
    <mergeCell ref="B29:B30"/>
    <mergeCell ref="C29:C30"/>
    <mergeCell ref="B35:C35"/>
    <mergeCell ref="B41:C41"/>
    <mergeCell ref="F41:I41"/>
    <mergeCell ref="I29:I30"/>
    <mergeCell ref="F34:I34"/>
    <mergeCell ref="B7:B8"/>
    <mergeCell ref="C7:C8"/>
    <mergeCell ref="A2:I2"/>
    <mergeCell ref="A3:I3"/>
    <mergeCell ref="A4:I4"/>
    <mergeCell ref="A5:I5"/>
    <mergeCell ref="D29:D30"/>
    <mergeCell ref="E29:E30"/>
  </mergeCells>
  <phoneticPr fontId="18" type="noConversion"/>
  <pageMargins left="1" right="0" top="0.5" bottom="0" header="0" footer="0"/>
  <pageSetup paperSize="5" scale="70" orientation="landscape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2:T178"/>
  <sheetViews>
    <sheetView view="pageBreakPreview" topLeftCell="A25" zoomScale="75" zoomScaleNormal="100" workbookViewId="0">
      <selection activeCell="G41" sqref="G41"/>
    </sheetView>
  </sheetViews>
  <sheetFormatPr defaultRowHeight="12.75" x14ac:dyDescent="0.2"/>
  <cols>
    <col min="1" max="1" width="7.42578125" customWidth="1"/>
    <col min="2" max="2" width="8.140625" customWidth="1"/>
    <col min="3" max="3" width="17.7109375" customWidth="1"/>
    <col min="4" max="4" width="14.7109375" customWidth="1"/>
    <col min="5" max="5" width="28.7109375" customWidth="1"/>
    <col min="6" max="6" width="37" customWidth="1"/>
    <col min="7" max="7" width="15.7109375" customWidth="1"/>
    <col min="8" max="8" width="6.28515625" customWidth="1"/>
    <col min="9" max="9" width="18.42578125" customWidth="1"/>
    <col min="10" max="10" width="15.7109375" customWidth="1"/>
    <col min="11" max="11" width="6.7109375" customWidth="1"/>
    <col min="12" max="12" width="8" customWidth="1"/>
    <col min="13" max="13" width="24.42578125" customWidth="1"/>
  </cols>
  <sheetData>
    <row r="2" spans="1:13" ht="18" x14ac:dyDescent="0.25">
      <c r="A2" s="740" t="s">
        <v>178</v>
      </c>
      <c r="B2" s="740"/>
      <c r="C2" s="740"/>
      <c r="D2" s="740"/>
      <c r="E2" s="740"/>
      <c r="F2" s="740"/>
      <c r="G2" s="740"/>
      <c r="H2" s="740"/>
      <c r="I2" s="740"/>
      <c r="J2" s="740"/>
      <c r="K2" s="77" t="s">
        <v>179</v>
      </c>
    </row>
    <row r="3" spans="1:13" ht="15.75" x14ac:dyDescent="0.25">
      <c r="A3" s="730" t="s">
        <v>180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</row>
    <row r="4" spans="1:13" ht="15.75" x14ac:dyDescent="0.25">
      <c r="A4" s="730" t="s">
        <v>181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13" ht="15.75" x14ac:dyDescent="0.2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</row>
    <row r="6" spans="1:13" x14ac:dyDescent="0.2">
      <c r="A6" s="85" t="s">
        <v>182</v>
      </c>
      <c r="B6" s="248" t="s">
        <v>0</v>
      </c>
      <c r="C6" s="200" t="s">
        <v>306</v>
      </c>
      <c r="D6" s="85"/>
      <c r="E6" s="85"/>
      <c r="F6" s="85"/>
      <c r="G6" s="85"/>
      <c r="H6" s="85"/>
      <c r="I6" s="85"/>
      <c r="J6" s="85"/>
      <c r="K6" s="85"/>
    </row>
    <row r="7" spans="1:13" x14ac:dyDescent="0.2">
      <c r="A7" s="85" t="s">
        <v>183</v>
      </c>
      <c r="B7" s="248" t="s">
        <v>0</v>
      </c>
      <c r="C7" s="201" t="str">
        <f>+MASTER!H38</f>
        <v>Januari  2014</v>
      </c>
      <c r="D7" s="85"/>
      <c r="E7" s="85"/>
      <c r="F7" s="85"/>
      <c r="G7" s="85"/>
      <c r="H7" s="85"/>
      <c r="I7" s="85"/>
      <c r="J7" s="85"/>
      <c r="K7" s="85"/>
    </row>
    <row r="8" spans="1:13" x14ac:dyDescent="0.2">
      <c r="A8" s="85"/>
      <c r="B8" s="85"/>
      <c r="C8" s="85"/>
      <c r="D8" s="85"/>
      <c r="E8" s="85"/>
      <c r="F8" s="85"/>
      <c r="G8" s="85"/>
      <c r="H8" s="85"/>
      <c r="I8" s="85"/>
      <c r="J8" s="85"/>
      <c r="K8" s="85" t="s">
        <v>184</v>
      </c>
    </row>
    <row r="9" spans="1:13" ht="12.75" customHeight="1" x14ac:dyDescent="0.2">
      <c r="A9" s="774" t="s">
        <v>185</v>
      </c>
      <c r="B9" s="777" t="s">
        <v>112</v>
      </c>
      <c r="C9" s="778"/>
      <c r="D9" s="778"/>
      <c r="E9" s="778"/>
      <c r="F9" s="778"/>
      <c r="G9" s="779"/>
      <c r="H9" s="777" t="s">
        <v>113</v>
      </c>
      <c r="I9" s="778"/>
      <c r="J9" s="779"/>
      <c r="K9" s="774" t="s">
        <v>186</v>
      </c>
    </row>
    <row r="10" spans="1:13" x14ac:dyDescent="0.2">
      <c r="A10" s="775"/>
      <c r="B10" s="780"/>
      <c r="C10" s="781"/>
      <c r="D10" s="781"/>
      <c r="E10" s="781"/>
      <c r="F10" s="781"/>
      <c r="G10" s="782"/>
      <c r="H10" s="780"/>
      <c r="I10" s="781"/>
      <c r="J10" s="782"/>
      <c r="K10" s="775"/>
    </row>
    <row r="11" spans="1:13" ht="12.75" customHeight="1" x14ac:dyDescent="0.2">
      <c r="A11" s="775"/>
      <c r="B11" s="774" t="s">
        <v>187</v>
      </c>
      <c r="C11" s="774" t="s">
        <v>188</v>
      </c>
      <c r="D11" s="774" t="s">
        <v>189</v>
      </c>
      <c r="E11" s="774" t="s">
        <v>106</v>
      </c>
      <c r="F11" s="774" t="s">
        <v>190</v>
      </c>
      <c r="G11" s="774" t="s">
        <v>191</v>
      </c>
      <c r="H11" s="774" t="s">
        <v>187</v>
      </c>
      <c r="I11" s="774" t="s">
        <v>192</v>
      </c>
      <c r="J11" s="774" t="s">
        <v>191</v>
      </c>
      <c r="K11" s="775"/>
    </row>
    <row r="12" spans="1:13" ht="12.75" customHeight="1" x14ac:dyDescent="0.2">
      <c r="A12" s="776"/>
      <c r="B12" s="776"/>
      <c r="C12" s="776"/>
      <c r="D12" s="776"/>
      <c r="E12" s="776"/>
      <c r="F12" s="776"/>
      <c r="G12" s="776"/>
      <c r="H12" s="776"/>
      <c r="I12" s="776"/>
      <c r="J12" s="776"/>
      <c r="K12" s="776"/>
    </row>
    <row r="13" spans="1:13" x14ac:dyDescent="0.2">
      <c r="A13" s="202">
        <v>1</v>
      </c>
      <c r="B13" s="202">
        <v>2</v>
      </c>
      <c r="C13" s="202">
        <v>3</v>
      </c>
      <c r="D13" s="202">
        <v>4</v>
      </c>
      <c r="E13" s="202">
        <v>5</v>
      </c>
      <c r="F13" s="202">
        <v>6</v>
      </c>
      <c r="G13" s="202">
        <v>7</v>
      </c>
      <c r="H13" s="202">
        <v>8</v>
      </c>
      <c r="I13" s="202">
        <v>9</v>
      </c>
      <c r="J13" s="202">
        <v>10</v>
      </c>
      <c r="K13" s="202">
        <v>11</v>
      </c>
    </row>
    <row r="14" spans="1:13" ht="8.25" customHeight="1" x14ac:dyDescent="0.2">
      <c r="A14" s="203"/>
      <c r="B14" s="240"/>
      <c r="C14" s="241"/>
      <c r="D14" s="203"/>
      <c r="E14" s="194"/>
      <c r="F14" s="63"/>
      <c r="G14" s="25"/>
      <c r="H14" s="240"/>
      <c r="I14" s="241"/>
      <c r="J14" s="27"/>
      <c r="K14" s="194"/>
    </row>
    <row r="15" spans="1:13" x14ac:dyDescent="0.2">
      <c r="A15" s="216">
        <v>1</v>
      </c>
      <c r="B15" s="240">
        <v>24</v>
      </c>
      <c r="C15" s="241">
        <v>1</v>
      </c>
      <c r="D15" s="203" t="s">
        <v>193</v>
      </c>
      <c r="E15" s="203" t="s">
        <v>194</v>
      </c>
      <c r="F15" s="63" t="s">
        <v>195</v>
      </c>
      <c r="G15" s="25">
        <v>16500000</v>
      </c>
      <c r="H15" s="240">
        <v>24</v>
      </c>
      <c r="I15" s="241" t="s">
        <v>502</v>
      </c>
      <c r="J15" s="27">
        <f>+G15</f>
        <v>16500000</v>
      </c>
      <c r="K15" s="194"/>
      <c r="L15" s="127" t="s">
        <v>234</v>
      </c>
      <c r="M15" s="542" t="s">
        <v>198</v>
      </c>
    </row>
    <row r="16" spans="1:13" x14ac:dyDescent="0.2">
      <c r="A16" s="203">
        <f>A15+1</f>
        <v>2</v>
      </c>
      <c r="B16" s="240">
        <v>29</v>
      </c>
      <c r="C16" s="241">
        <f>C15+1</f>
        <v>2</v>
      </c>
      <c r="D16" s="203" t="s">
        <v>193</v>
      </c>
      <c r="E16" s="203" t="s">
        <v>194</v>
      </c>
      <c r="F16" s="63" t="s">
        <v>195</v>
      </c>
      <c r="G16" s="25">
        <v>7000000</v>
      </c>
      <c r="H16" s="240">
        <v>29</v>
      </c>
      <c r="I16" s="241" t="s">
        <v>503</v>
      </c>
      <c r="J16" s="27">
        <f>+G16</f>
        <v>7000000</v>
      </c>
      <c r="K16" s="194"/>
      <c r="L16" s="121" t="s">
        <v>195</v>
      </c>
      <c r="M16" s="542" t="s">
        <v>194</v>
      </c>
    </row>
    <row r="17" spans="1:13" x14ac:dyDescent="0.2">
      <c r="A17" s="203">
        <f t="shared" ref="A17:A28" si="0">A16+1</f>
        <v>3</v>
      </c>
      <c r="B17" s="240">
        <v>30</v>
      </c>
      <c r="C17" s="241">
        <f t="shared" ref="C17:C22" si="1">C16+1</f>
        <v>3</v>
      </c>
      <c r="D17" s="203" t="s">
        <v>193</v>
      </c>
      <c r="E17" s="542" t="s">
        <v>198</v>
      </c>
      <c r="F17" s="127" t="s">
        <v>234</v>
      </c>
      <c r="G17" s="25">
        <v>4880270</v>
      </c>
      <c r="H17" s="240">
        <v>30</v>
      </c>
      <c r="I17" s="241" t="s">
        <v>504</v>
      </c>
      <c r="J17" s="27">
        <f>G17</f>
        <v>4880270</v>
      </c>
      <c r="K17" s="194"/>
      <c r="L17" s="127" t="s">
        <v>131</v>
      </c>
      <c r="M17" s="542" t="s">
        <v>199</v>
      </c>
    </row>
    <row r="18" spans="1:13" x14ac:dyDescent="0.2">
      <c r="A18" s="203">
        <f t="shared" si="0"/>
        <v>4</v>
      </c>
      <c r="B18" s="240">
        <v>30</v>
      </c>
      <c r="C18" s="241">
        <f t="shared" si="1"/>
        <v>4</v>
      </c>
      <c r="D18" s="203" t="s">
        <v>193</v>
      </c>
      <c r="E18" s="203" t="s">
        <v>194</v>
      </c>
      <c r="F18" s="63" t="s">
        <v>195</v>
      </c>
      <c r="G18" s="25">
        <v>8500000</v>
      </c>
      <c r="H18" s="240">
        <v>30</v>
      </c>
      <c r="I18" s="241" t="s">
        <v>504</v>
      </c>
      <c r="J18" s="27">
        <f>G18</f>
        <v>8500000</v>
      </c>
      <c r="K18" s="194"/>
      <c r="L18" s="127" t="s">
        <v>262</v>
      </c>
      <c r="M18" s="542" t="s">
        <v>200</v>
      </c>
    </row>
    <row r="19" spans="1:13" x14ac:dyDescent="0.2">
      <c r="A19" s="203">
        <f t="shared" si="0"/>
        <v>5</v>
      </c>
      <c r="B19" s="240">
        <v>30</v>
      </c>
      <c r="C19" s="241">
        <f t="shared" si="1"/>
        <v>5</v>
      </c>
      <c r="D19" s="203" t="s">
        <v>193</v>
      </c>
      <c r="E19" s="542" t="s">
        <v>199</v>
      </c>
      <c r="F19" s="127" t="s">
        <v>131</v>
      </c>
      <c r="G19" s="25">
        <v>1830000</v>
      </c>
      <c r="H19" s="240">
        <v>30</v>
      </c>
      <c r="I19" s="241" t="s">
        <v>504</v>
      </c>
      <c r="J19" s="27">
        <f t="shared" ref="J19:J28" si="2">G19</f>
        <v>1830000</v>
      </c>
      <c r="K19" s="194"/>
      <c r="L19" s="127" t="s">
        <v>264</v>
      </c>
      <c r="M19" s="542" t="s">
        <v>196</v>
      </c>
    </row>
    <row r="20" spans="1:13" x14ac:dyDescent="0.2">
      <c r="A20" s="203">
        <f t="shared" si="0"/>
        <v>6</v>
      </c>
      <c r="B20" s="240">
        <v>30</v>
      </c>
      <c r="C20" s="241">
        <f t="shared" si="1"/>
        <v>6</v>
      </c>
      <c r="D20" s="203" t="s">
        <v>193</v>
      </c>
      <c r="E20" s="542" t="s">
        <v>200</v>
      </c>
      <c r="F20" s="127" t="s">
        <v>262</v>
      </c>
      <c r="G20" s="25">
        <v>150000</v>
      </c>
      <c r="H20" s="240">
        <v>30</v>
      </c>
      <c r="I20" s="241" t="s">
        <v>504</v>
      </c>
      <c r="J20" s="27">
        <f t="shared" si="2"/>
        <v>150000</v>
      </c>
      <c r="K20" s="194"/>
      <c r="L20" s="127" t="s">
        <v>137</v>
      </c>
      <c r="M20" s="542" t="s">
        <v>197</v>
      </c>
    </row>
    <row r="21" spans="1:13" x14ac:dyDescent="0.2">
      <c r="A21" s="203">
        <f t="shared" si="0"/>
        <v>7</v>
      </c>
      <c r="B21" s="240">
        <v>30</v>
      </c>
      <c r="C21" s="241">
        <f t="shared" si="1"/>
        <v>7</v>
      </c>
      <c r="D21" s="203" t="s">
        <v>193</v>
      </c>
      <c r="E21" s="542" t="s">
        <v>307</v>
      </c>
      <c r="F21" s="127" t="s">
        <v>139</v>
      </c>
      <c r="G21" s="25">
        <v>2386700</v>
      </c>
      <c r="H21" s="240">
        <v>30</v>
      </c>
      <c r="I21" s="241" t="s">
        <v>504</v>
      </c>
      <c r="J21" s="27">
        <f t="shared" si="2"/>
        <v>2386700</v>
      </c>
      <c r="K21" s="194"/>
      <c r="L21" s="127" t="s">
        <v>139</v>
      </c>
      <c r="M21" s="542" t="s">
        <v>307</v>
      </c>
    </row>
    <row r="22" spans="1:13" x14ac:dyDescent="0.2">
      <c r="A22" s="203">
        <f t="shared" si="0"/>
        <v>8</v>
      </c>
      <c r="B22" s="240">
        <v>30</v>
      </c>
      <c r="C22" s="241">
        <f t="shared" si="1"/>
        <v>8</v>
      </c>
      <c r="D22" s="203" t="s">
        <v>193</v>
      </c>
      <c r="E22" s="542" t="s">
        <v>198</v>
      </c>
      <c r="F22" s="127" t="s">
        <v>234</v>
      </c>
      <c r="G22" s="25">
        <v>20000000</v>
      </c>
      <c r="H22" s="240">
        <v>30</v>
      </c>
      <c r="I22" s="241" t="s">
        <v>504</v>
      </c>
      <c r="J22" s="27">
        <f t="shared" si="2"/>
        <v>20000000</v>
      </c>
      <c r="K22" s="194"/>
      <c r="L22" s="286" t="s">
        <v>268</v>
      </c>
      <c r="M22" s="543" t="s">
        <v>269</v>
      </c>
    </row>
    <row r="23" spans="1:13" x14ac:dyDescent="0.2">
      <c r="A23" s="203">
        <f t="shared" si="0"/>
        <v>9</v>
      </c>
      <c r="B23" s="240">
        <v>30</v>
      </c>
      <c r="C23" s="241">
        <f t="shared" ref="C23:C30" si="3">C22+1</f>
        <v>9</v>
      </c>
      <c r="D23" s="203" t="s">
        <v>193</v>
      </c>
      <c r="E23" s="542" t="s">
        <v>198</v>
      </c>
      <c r="F23" s="127" t="s">
        <v>234</v>
      </c>
      <c r="G23" s="25">
        <v>9701000</v>
      </c>
      <c r="H23" s="240">
        <v>30</v>
      </c>
      <c r="I23" s="241" t="s">
        <v>504</v>
      </c>
      <c r="J23" s="27">
        <f t="shared" si="2"/>
        <v>9701000</v>
      </c>
      <c r="K23" s="194"/>
      <c r="L23" s="45"/>
    </row>
    <row r="24" spans="1:13" x14ac:dyDescent="0.2">
      <c r="A24" s="203">
        <f t="shared" si="0"/>
        <v>10</v>
      </c>
      <c r="B24" s="240">
        <v>30</v>
      </c>
      <c r="C24" s="241">
        <f t="shared" si="3"/>
        <v>10</v>
      </c>
      <c r="D24" s="203" t="s">
        <v>193</v>
      </c>
      <c r="E24" s="542" t="s">
        <v>198</v>
      </c>
      <c r="F24" s="127" t="s">
        <v>234</v>
      </c>
      <c r="G24" s="25">
        <v>36971000</v>
      </c>
      <c r="H24" s="240">
        <v>30</v>
      </c>
      <c r="I24" s="241" t="s">
        <v>504</v>
      </c>
      <c r="J24" s="27">
        <f t="shared" si="2"/>
        <v>36971000</v>
      </c>
      <c r="K24" s="194"/>
      <c r="L24" s="45"/>
    </row>
    <row r="25" spans="1:13" x14ac:dyDescent="0.2">
      <c r="A25" s="203">
        <f t="shared" si="0"/>
        <v>11</v>
      </c>
      <c r="B25" s="240">
        <v>30</v>
      </c>
      <c r="C25" s="241">
        <f t="shared" si="3"/>
        <v>11</v>
      </c>
      <c r="D25" s="203" t="s">
        <v>193</v>
      </c>
      <c r="E25" s="542" t="s">
        <v>199</v>
      </c>
      <c r="F25" s="127" t="s">
        <v>131</v>
      </c>
      <c r="G25" s="25">
        <v>180000</v>
      </c>
      <c r="H25" s="240">
        <v>30</v>
      </c>
      <c r="I25" s="241" t="s">
        <v>504</v>
      </c>
      <c r="J25" s="27">
        <f t="shared" si="2"/>
        <v>180000</v>
      </c>
      <c r="K25" s="194"/>
    </row>
    <row r="26" spans="1:13" x14ac:dyDescent="0.2">
      <c r="A26" s="203">
        <f t="shared" si="0"/>
        <v>12</v>
      </c>
      <c r="B26" s="240">
        <v>30</v>
      </c>
      <c r="C26" s="241">
        <f t="shared" si="3"/>
        <v>12</v>
      </c>
      <c r="D26" s="203" t="s">
        <v>193</v>
      </c>
      <c r="E26" s="542" t="s">
        <v>198</v>
      </c>
      <c r="F26" s="127" t="s">
        <v>234</v>
      </c>
      <c r="G26" s="25">
        <v>14514350</v>
      </c>
      <c r="H26" s="240">
        <v>30</v>
      </c>
      <c r="I26" s="241" t="s">
        <v>504</v>
      </c>
      <c r="J26" s="27">
        <f t="shared" si="2"/>
        <v>14514350</v>
      </c>
      <c r="K26" s="194"/>
      <c r="L26" s="45">
        <f>SUM(J23:J26)</f>
        <v>61366350</v>
      </c>
    </row>
    <row r="27" spans="1:13" x14ac:dyDescent="0.2">
      <c r="A27" s="203">
        <f t="shared" si="0"/>
        <v>13</v>
      </c>
      <c r="B27" s="240">
        <v>30</v>
      </c>
      <c r="C27" s="241">
        <f t="shared" si="3"/>
        <v>13</v>
      </c>
      <c r="D27" s="203" t="s">
        <v>193</v>
      </c>
      <c r="E27" s="542" t="s">
        <v>199</v>
      </c>
      <c r="F27" s="127" t="s">
        <v>131</v>
      </c>
      <c r="G27" s="25">
        <v>1800000</v>
      </c>
      <c r="H27" s="240">
        <v>30</v>
      </c>
      <c r="I27" s="241" t="s">
        <v>504</v>
      </c>
      <c r="J27" s="27">
        <f t="shared" si="2"/>
        <v>1800000</v>
      </c>
      <c r="K27" s="194"/>
    </row>
    <row r="28" spans="1:13" x14ac:dyDescent="0.2">
      <c r="A28" s="203">
        <f t="shared" si="0"/>
        <v>14</v>
      </c>
      <c r="B28" s="240">
        <v>30</v>
      </c>
      <c r="C28" s="241">
        <f t="shared" si="3"/>
        <v>14</v>
      </c>
      <c r="D28" s="203" t="s">
        <v>193</v>
      </c>
      <c r="E28" s="542" t="s">
        <v>200</v>
      </c>
      <c r="F28" s="127" t="s">
        <v>262</v>
      </c>
      <c r="G28" s="25">
        <v>150000</v>
      </c>
      <c r="H28" s="240">
        <v>30</v>
      </c>
      <c r="I28" s="241" t="s">
        <v>504</v>
      </c>
      <c r="J28" s="27">
        <f t="shared" si="2"/>
        <v>150000</v>
      </c>
      <c r="K28" s="194"/>
      <c r="L28" s="45"/>
    </row>
    <row r="29" spans="1:13" x14ac:dyDescent="0.2">
      <c r="A29" s="203">
        <f>A28+1</f>
        <v>15</v>
      </c>
      <c r="B29" s="240">
        <v>30</v>
      </c>
      <c r="C29" s="241">
        <f t="shared" si="3"/>
        <v>15</v>
      </c>
      <c r="D29" s="203" t="s">
        <v>193</v>
      </c>
      <c r="E29" s="542" t="s">
        <v>199</v>
      </c>
      <c r="F29" s="127" t="s">
        <v>131</v>
      </c>
      <c r="G29" s="25">
        <v>600000</v>
      </c>
      <c r="H29" s="240">
        <v>30</v>
      </c>
      <c r="I29" s="241" t="s">
        <v>504</v>
      </c>
      <c r="J29" s="27">
        <f>G29</f>
        <v>600000</v>
      </c>
      <c r="K29" s="194"/>
    </row>
    <row r="30" spans="1:13" x14ac:dyDescent="0.2">
      <c r="A30" s="203">
        <f>A29+1</f>
        <v>16</v>
      </c>
      <c r="B30" s="240">
        <v>30</v>
      </c>
      <c r="C30" s="241">
        <f t="shared" si="3"/>
        <v>16</v>
      </c>
      <c r="D30" s="203" t="s">
        <v>193</v>
      </c>
      <c r="E30" s="542" t="s">
        <v>198</v>
      </c>
      <c r="F30" s="127" t="s">
        <v>234</v>
      </c>
      <c r="G30" s="25">
        <v>17140800</v>
      </c>
      <c r="H30" s="240">
        <v>30</v>
      </c>
      <c r="I30" s="241" t="s">
        <v>504</v>
      </c>
      <c r="J30" s="27">
        <f>G30</f>
        <v>17140800</v>
      </c>
      <c r="K30" s="194"/>
    </row>
    <row r="31" spans="1:13" x14ac:dyDescent="0.2">
      <c r="A31" s="203"/>
      <c r="B31" s="240"/>
      <c r="C31" s="241"/>
      <c r="D31" s="241"/>
      <c r="E31" s="127"/>
      <c r="F31" s="127"/>
      <c r="G31" s="350"/>
      <c r="H31" s="204"/>
      <c r="I31" s="203"/>
      <c r="J31" s="27"/>
      <c r="K31" s="194"/>
    </row>
    <row r="32" spans="1:13" x14ac:dyDescent="0.2">
      <c r="A32" s="203"/>
      <c r="B32" s="240"/>
      <c r="C32" s="241"/>
      <c r="D32" s="241"/>
      <c r="E32" s="127"/>
      <c r="F32" s="127"/>
      <c r="G32" s="350"/>
      <c r="H32" s="204"/>
      <c r="I32" s="203"/>
      <c r="J32" s="27"/>
      <c r="K32" s="194"/>
    </row>
    <row r="33" spans="1:11" x14ac:dyDescent="0.2">
      <c r="A33" s="203"/>
      <c r="B33" s="240"/>
      <c r="C33" s="241"/>
      <c r="D33" s="241"/>
      <c r="E33" s="127"/>
      <c r="F33" s="127"/>
      <c r="G33" s="350"/>
      <c r="H33" s="204"/>
      <c r="I33" s="203"/>
      <c r="J33" s="27"/>
      <c r="K33" s="194"/>
    </row>
    <row r="34" spans="1:11" x14ac:dyDescent="0.2">
      <c r="A34" s="203"/>
      <c r="B34" s="240"/>
      <c r="C34" s="241"/>
      <c r="D34" s="241"/>
      <c r="E34" s="127"/>
      <c r="F34" s="127"/>
      <c r="G34" s="350"/>
      <c r="H34" s="204"/>
      <c r="I34" s="203"/>
      <c r="J34" s="27"/>
      <c r="K34" s="194"/>
    </row>
    <row r="35" spans="1:11" x14ac:dyDescent="0.2">
      <c r="A35" s="204"/>
      <c r="B35" s="204"/>
      <c r="C35" s="194"/>
      <c r="D35" s="203"/>
      <c r="E35" s="194"/>
      <c r="F35" s="194"/>
      <c r="G35" s="27"/>
      <c r="H35" s="204"/>
      <c r="I35" s="203"/>
      <c r="J35" s="27"/>
      <c r="K35" s="194"/>
    </row>
    <row r="36" spans="1:11" x14ac:dyDescent="0.2">
      <c r="A36" s="203"/>
      <c r="B36" s="204"/>
      <c r="C36" s="194"/>
      <c r="D36" s="203"/>
      <c r="E36" s="194"/>
      <c r="F36" s="194"/>
      <c r="G36" s="27"/>
      <c r="H36" s="204"/>
      <c r="I36" s="203"/>
      <c r="J36" s="27"/>
      <c r="K36" s="194"/>
    </row>
    <row r="37" spans="1:11" x14ac:dyDescent="0.2">
      <c r="A37" s="203"/>
      <c r="B37" s="204"/>
      <c r="C37" s="194"/>
      <c r="D37" s="203"/>
      <c r="E37" s="194"/>
      <c r="F37" s="194"/>
      <c r="G37" s="27"/>
      <c r="H37" s="204"/>
      <c r="I37" s="203"/>
      <c r="J37" s="27"/>
      <c r="K37" s="194"/>
    </row>
    <row r="38" spans="1:11" x14ac:dyDescent="0.2">
      <c r="A38" s="203"/>
      <c r="B38" s="204"/>
      <c r="C38" s="194"/>
      <c r="D38" s="203"/>
      <c r="E38" s="194"/>
      <c r="F38" s="194"/>
      <c r="G38" s="194"/>
      <c r="H38" s="27"/>
      <c r="I38" s="203"/>
      <c r="J38" s="27"/>
      <c r="K38" s="194"/>
    </row>
    <row r="39" spans="1:11" x14ac:dyDescent="0.2">
      <c r="A39" s="203"/>
      <c r="B39" s="204"/>
      <c r="C39" s="194"/>
      <c r="D39" s="203"/>
      <c r="E39" s="194"/>
      <c r="F39" s="194"/>
      <c r="G39" s="194"/>
      <c r="H39" s="27"/>
      <c r="I39" s="194"/>
      <c r="J39" s="205"/>
      <c r="K39" s="194"/>
    </row>
    <row r="40" spans="1:11" x14ac:dyDescent="0.2">
      <c r="A40" s="206"/>
      <c r="B40" s="207"/>
      <c r="C40" s="192"/>
      <c r="D40" s="206"/>
      <c r="E40" s="192"/>
      <c r="F40" s="192"/>
      <c r="G40" s="209"/>
      <c r="H40" s="208"/>
      <c r="I40" s="192"/>
      <c r="J40" s="209"/>
      <c r="K40" s="192"/>
    </row>
    <row r="41" spans="1:11" x14ac:dyDescent="0.2">
      <c r="A41" s="202"/>
      <c r="B41" s="210"/>
      <c r="C41" s="193"/>
      <c r="D41" s="202"/>
      <c r="E41" s="193"/>
      <c r="F41" s="193" t="s">
        <v>295</v>
      </c>
      <c r="G41" s="211">
        <f>SUM(G14:G40)</f>
        <v>142304120</v>
      </c>
      <c r="H41" s="210"/>
      <c r="I41" s="193"/>
      <c r="J41" s="211">
        <f>SUM(J14:J40)</f>
        <v>142304120</v>
      </c>
      <c r="K41" s="193"/>
    </row>
    <row r="42" spans="1:11" x14ac:dyDescent="0.2">
      <c r="A42" s="212"/>
      <c r="B42" s="213"/>
      <c r="C42" s="214"/>
      <c r="D42" s="212"/>
      <c r="E42" s="214"/>
      <c r="F42" s="214"/>
      <c r="G42" s="215"/>
      <c r="H42" s="213"/>
      <c r="I42" s="214"/>
      <c r="J42" s="215"/>
      <c r="K42" s="85" t="s">
        <v>294</v>
      </c>
    </row>
    <row r="43" spans="1:11" x14ac:dyDescent="0.2">
      <c r="A43" s="774" t="s">
        <v>185</v>
      </c>
      <c r="B43" s="777" t="s">
        <v>112</v>
      </c>
      <c r="C43" s="778"/>
      <c r="D43" s="778"/>
      <c r="E43" s="778"/>
      <c r="F43" s="778"/>
      <c r="G43" s="779"/>
      <c r="H43" s="777" t="s">
        <v>113</v>
      </c>
      <c r="I43" s="778"/>
      <c r="J43" s="779"/>
      <c r="K43" s="774" t="s">
        <v>186</v>
      </c>
    </row>
    <row r="44" spans="1:11" x14ac:dyDescent="0.2">
      <c r="A44" s="775"/>
      <c r="B44" s="780"/>
      <c r="C44" s="781"/>
      <c r="D44" s="781"/>
      <c r="E44" s="781"/>
      <c r="F44" s="781"/>
      <c r="G44" s="782"/>
      <c r="H44" s="780"/>
      <c r="I44" s="781"/>
      <c r="J44" s="782"/>
      <c r="K44" s="775"/>
    </row>
    <row r="45" spans="1:11" x14ac:dyDescent="0.2">
      <c r="A45" s="775"/>
      <c r="B45" s="774" t="s">
        <v>187</v>
      </c>
      <c r="C45" s="774" t="s">
        <v>188</v>
      </c>
      <c r="D45" s="774" t="s">
        <v>189</v>
      </c>
      <c r="E45" s="774" t="s">
        <v>106</v>
      </c>
      <c r="F45" s="774" t="s">
        <v>190</v>
      </c>
      <c r="G45" s="774" t="s">
        <v>191</v>
      </c>
      <c r="H45" s="774" t="s">
        <v>187</v>
      </c>
      <c r="I45" s="774" t="s">
        <v>192</v>
      </c>
      <c r="J45" s="774" t="s">
        <v>191</v>
      </c>
      <c r="K45" s="775"/>
    </row>
    <row r="46" spans="1:11" x14ac:dyDescent="0.2">
      <c r="A46" s="776"/>
      <c r="B46" s="776"/>
      <c r="C46" s="776"/>
      <c r="D46" s="776"/>
      <c r="E46" s="776"/>
      <c r="F46" s="776"/>
      <c r="G46" s="776"/>
      <c r="H46" s="776"/>
      <c r="I46" s="776"/>
      <c r="J46" s="776"/>
      <c r="K46" s="776"/>
    </row>
    <row r="47" spans="1:11" x14ac:dyDescent="0.2">
      <c r="A47" s="202">
        <v>1</v>
      </c>
      <c r="B47" s="202">
        <v>2</v>
      </c>
      <c r="C47" s="202">
        <v>3</v>
      </c>
      <c r="D47" s="202">
        <v>4</v>
      </c>
      <c r="E47" s="202">
        <v>5</v>
      </c>
      <c r="F47" s="202">
        <v>6</v>
      </c>
      <c r="G47" s="202">
        <v>7</v>
      </c>
      <c r="H47" s="202">
        <v>8</v>
      </c>
      <c r="I47" s="202">
        <v>9</v>
      </c>
      <c r="J47" s="202">
        <v>10</v>
      </c>
      <c r="K47" s="202">
        <v>11</v>
      </c>
    </row>
    <row r="48" spans="1:11" x14ac:dyDescent="0.2">
      <c r="A48" s="216"/>
      <c r="B48" s="216"/>
      <c r="C48" s="216"/>
      <c r="D48" s="216"/>
      <c r="E48" s="216"/>
      <c r="F48" s="217" t="s">
        <v>296</v>
      </c>
      <c r="G48" s="218">
        <f>+G41</f>
        <v>142304120</v>
      </c>
      <c r="H48" s="216"/>
      <c r="I48" s="216"/>
      <c r="J48" s="218">
        <f>+J41</f>
        <v>142304120</v>
      </c>
      <c r="K48" s="216"/>
    </row>
    <row r="49" spans="1:20" x14ac:dyDescent="0.2">
      <c r="A49" s="203"/>
      <c r="B49" s="204"/>
      <c r="C49" s="203"/>
      <c r="D49" s="203"/>
      <c r="E49" s="194"/>
      <c r="F49" s="194"/>
      <c r="G49" s="350"/>
      <c r="H49" s="204"/>
      <c r="I49" s="203"/>
      <c r="J49" s="27"/>
      <c r="K49" s="203"/>
    </row>
    <row r="50" spans="1:20" x14ac:dyDescent="0.2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20" x14ac:dyDescent="0.2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20" x14ac:dyDescent="0.2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</row>
    <row r="53" spans="1:20" x14ac:dyDescent="0.2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</row>
    <row r="54" spans="1:20" x14ac:dyDescent="0.2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</row>
    <row r="55" spans="1:20" x14ac:dyDescent="0.2">
      <c r="A55" s="203"/>
      <c r="B55" s="204"/>
      <c r="C55" s="194"/>
      <c r="D55" s="203"/>
      <c r="E55" s="194"/>
      <c r="F55" s="194"/>
      <c r="G55" s="205"/>
      <c r="H55" s="204"/>
      <c r="I55" s="194"/>
      <c r="J55" s="205"/>
      <c r="K55" s="194"/>
    </row>
    <row r="56" spans="1:20" x14ac:dyDescent="0.2">
      <c r="A56" s="203"/>
      <c r="B56" s="204"/>
      <c r="C56" s="194"/>
      <c r="D56" s="203"/>
      <c r="E56" s="194"/>
      <c r="F56" s="194"/>
      <c r="G56" s="205"/>
      <c r="H56" s="204"/>
      <c r="I56" s="194"/>
      <c r="J56" s="205"/>
      <c r="K56" s="194"/>
    </row>
    <row r="57" spans="1:20" x14ac:dyDescent="0.2">
      <c r="A57" s="219"/>
      <c r="B57" s="220"/>
      <c r="C57" s="195"/>
      <c r="D57" s="219"/>
      <c r="E57" s="195"/>
      <c r="F57" s="195"/>
      <c r="G57" s="221"/>
      <c r="H57" s="220"/>
      <c r="I57" s="195"/>
      <c r="J57" s="221"/>
      <c r="K57" s="195"/>
    </row>
    <row r="58" spans="1:20" x14ac:dyDescent="0.2">
      <c r="A58" s="196"/>
      <c r="B58" s="196"/>
      <c r="C58" s="196"/>
      <c r="D58" s="196"/>
      <c r="E58" s="196"/>
      <c r="F58" s="196" t="str">
        <f>+MASTER!I33</f>
        <v>Jumlah Bulan ini tgl.30-01-2014</v>
      </c>
      <c r="G58" s="222">
        <f>SUM(G48:G57)</f>
        <v>142304120</v>
      </c>
      <c r="H58" s="222"/>
      <c r="I58" s="222"/>
      <c r="J58" s="222">
        <f>SUM(J48:J57)</f>
        <v>142304120</v>
      </c>
      <c r="K58" s="196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">
      <c r="A59" s="194"/>
      <c r="B59" s="194"/>
      <c r="C59" s="194"/>
      <c r="D59" s="194"/>
      <c r="E59" s="194"/>
      <c r="F59" s="194" t="str">
        <f>+MASTER!I34</f>
        <v>Jumlah s/d bulan yang lalu</v>
      </c>
      <c r="G59" s="27">
        <v>0</v>
      </c>
      <c r="H59" s="27"/>
      <c r="I59" s="27"/>
      <c r="J59" s="27">
        <f>+G59</f>
        <v>0</v>
      </c>
      <c r="K59" s="194"/>
      <c r="L59" s="1"/>
      <c r="M59" s="1"/>
      <c r="N59" s="1"/>
      <c r="O59" s="1"/>
      <c r="P59" s="1"/>
      <c r="Q59" s="1"/>
      <c r="R59" s="1"/>
      <c r="S59" s="1"/>
      <c r="T59" s="1"/>
    </row>
    <row r="60" spans="1:20" ht="13.5" thickBot="1" x14ac:dyDescent="0.25">
      <c r="A60" s="196"/>
      <c r="B60" s="196"/>
      <c r="C60" s="196"/>
      <c r="D60" s="196"/>
      <c r="E60" s="196"/>
      <c r="F60" s="196" t="str">
        <f>+MASTER!I35</f>
        <v>Jumlah s/d bulan ini tgl.30-01-2014</v>
      </c>
      <c r="G60" s="222">
        <f>+G59+G58</f>
        <v>142304120</v>
      </c>
      <c r="H60" s="222"/>
      <c r="I60" s="222"/>
      <c r="J60" s="222">
        <f>+J59+J58</f>
        <v>142304120</v>
      </c>
      <c r="K60" s="196"/>
      <c r="L60" s="1"/>
      <c r="M60" s="1"/>
      <c r="N60" s="1"/>
      <c r="O60" s="1"/>
      <c r="P60" s="1"/>
      <c r="Q60" s="1"/>
      <c r="R60" s="1"/>
      <c r="S60" s="1"/>
      <c r="T60" s="1"/>
    </row>
    <row r="61" spans="1:20" ht="13.5" thickTop="1" x14ac:dyDescent="0.2">
      <c r="A61" s="620" t="s">
        <v>543</v>
      </c>
      <c r="B61" s="301"/>
      <c r="C61" s="301"/>
      <c r="D61" s="301"/>
      <c r="E61" s="301"/>
      <c r="F61" s="301"/>
      <c r="G61" s="538"/>
      <c r="H61" s="538"/>
      <c r="I61" s="538"/>
      <c r="J61" s="538"/>
      <c r="K61" s="30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">
      <c r="A62" s="198"/>
      <c r="B62" s="171"/>
      <c r="C62" s="171"/>
      <c r="D62" s="171"/>
      <c r="E62" s="171"/>
      <c r="F62" s="171"/>
      <c r="G62" s="171"/>
      <c r="H62" s="171"/>
      <c r="I62" s="171"/>
      <c r="J62" s="171"/>
      <c r="K62" s="225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">
      <c r="A63" s="198"/>
      <c r="B63" s="171"/>
      <c r="C63" s="171"/>
      <c r="D63" s="171"/>
      <c r="E63" s="171"/>
      <c r="F63" s="171"/>
      <c r="G63" s="171"/>
      <c r="H63" s="171"/>
      <c r="I63" s="171"/>
      <c r="J63" s="171"/>
      <c r="K63" s="225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">
      <c r="A64" s="198"/>
      <c r="B64" s="171"/>
      <c r="C64" s="171"/>
      <c r="D64" s="171"/>
      <c r="E64" s="171"/>
      <c r="F64" s="171"/>
      <c r="G64" s="171"/>
      <c r="H64" s="171"/>
      <c r="I64" s="171"/>
      <c r="J64" s="171"/>
      <c r="K64" s="225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">
      <c r="A65" s="198"/>
      <c r="B65" s="171"/>
      <c r="C65" s="171" t="s">
        <v>202</v>
      </c>
      <c r="D65" s="171"/>
      <c r="E65" s="171"/>
      <c r="F65" s="228">
        <f>+G60</f>
        <v>142304120</v>
      </c>
      <c r="G65" s="171"/>
      <c r="H65" s="171"/>
      <c r="I65" s="171"/>
      <c r="J65" s="171"/>
      <c r="K65" s="225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">
      <c r="A66" s="198"/>
      <c r="B66" s="171"/>
      <c r="C66" s="171" t="s">
        <v>203</v>
      </c>
      <c r="D66" s="171"/>
      <c r="E66" s="171"/>
      <c r="F66" s="228">
        <f>+G60</f>
        <v>142304120</v>
      </c>
      <c r="G66" s="171"/>
      <c r="H66" s="171"/>
      <c r="I66" s="171"/>
      <c r="J66" s="171"/>
      <c r="K66" s="225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">
      <c r="A67" s="198"/>
      <c r="B67" s="171"/>
      <c r="C67" s="171" t="s">
        <v>204</v>
      </c>
      <c r="D67" s="171"/>
      <c r="E67" s="171"/>
      <c r="F67" s="228">
        <f>F65-F66</f>
        <v>0</v>
      </c>
      <c r="G67" s="171"/>
      <c r="H67" s="171"/>
      <c r="I67" s="171"/>
      <c r="J67" s="171"/>
      <c r="K67" s="225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">
      <c r="A68" s="198"/>
      <c r="B68" s="171"/>
      <c r="C68" s="171"/>
      <c r="D68" s="171"/>
      <c r="E68" s="171"/>
      <c r="F68" s="171"/>
      <c r="G68" s="171"/>
      <c r="H68" s="171"/>
      <c r="I68" s="171"/>
      <c r="J68" s="171"/>
      <c r="K68" s="225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">
      <c r="A69" s="198"/>
      <c r="B69" s="171"/>
      <c r="C69" s="171" t="s">
        <v>205</v>
      </c>
      <c r="D69" s="171"/>
      <c r="E69" s="171"/>
      <c r="F69" s="171"/>
      <c r="G69" s="171"/>
      <c r="H69" s="171"/>
      <c r="I69" s="171"/>
      <c r="J69" s="171"/>
      <c r="K69" s="225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">
      <c r="A70" s="198"/>
      <c r="B70" s="171"/>
      <c r="C70" s="171" t="s">
        <v>206</v>
      </c>
      <c r="D70" s="561" t="s">
        <v>0</v>
      </c>
      <c r="E70" s="171">
        <v>0</v>
      </c>
      <c r="F70" s="171"/>
      <c r="G70" s="171"/>
      <c r="H70" s="171"/>
      <c r="I70" s="171"/>
      <c r="J70" s="171"/>
      <c r="K70" s="225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">
      <c r="A71" s="198"/>
      <c r="B71" s="171"/>
      <c r="C71" s="171" t="s">
        <v>207</v>
      </c>
      <c r="D71" s="561" t="s">
        <v>0</v>
      </c>
      <c r="E71" s="171">
        <v>0</v>
      </c>
      <c r="F71" s="171"/>
      <c r="G71" s="171"/>
      <c r="H71" s="171"/>
      <c r="I71" s="171"/>
      <c r="J71" s="171"/>
      <c r="K71" s="225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">
      <c r="A72" s="198"/>
      <c r="B72" s="171"/>
      <c r="C72" s="171" t="s">
        <v>208</v>
      </c>
      <c r="D72" s="561" t="s">
        <v>0</v>
      </c>
      <c r="E72" s="171">
        <v>0</v>
      </c>
      <c r="F72" s="171"/>
      <c r="G72" s="171"/>
      <c r="H72" s="171"/>
      <c r="I72" s="171"/>
      <c r="J72" s="171"/>
      <c r="K72" s="225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">
      <c r="A73" s="198"/>
      <c r="B73" s="171"/>
      <c r="C73" s="171"/>
      <c r="D73" s="171"/>
      <c r="E73" s="171"/>
      <c r="F73" s="171"/>
      <c r="G73" s="171"/>
      <c r="H73" s="171"/>
      <c r="I73" s="171"/>
      <c r="J73" s="171"/>
      <c r="K73" s="225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">
      <c r="A74" s="198"/>
      <c r="B74" s="171"/>
      <c r="C74" s="783"/>
      <c r="D74" s="783"/>
      <c r="E74" s="783"/>
      <c r="F74" s="171"/>
      <c r="G74" s="783" t="str">
        <f>+MASTER!G31</f>
        <v>Semarang, 30 Januari  2014</v>
      </c>
      <c r="H74" s="783"/>
      <c r="I74" s="783"/>
      <c r="J74" s="783"/>
      <c r="K74" s="225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">
      <c r="A75" s="198"/>
      <c r="B75" s="171"/>
      <c r="D75" s="172" t="s">
        <v>209</v>
      </c>
      <c r="E75" s="172"/>
      <c r="F75" s="171"/>
      <c r="G75" s="171"/>
      <c r="H75" s="783"/>
      <c r="I75" s="783"/>
      <c r="J75" s="783"/>
      <c r="K75" s="225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">
      <c r="A76" s="198"/>
      <c r="B76" s="171"/>
      <c r="D76" s="172" t="s">
        <v>145</v>
      </c>
      <c r="E76" s="171"/>
      <c r="F76" s="171"/>
      <c r="G76" s="783" t="s">
        <v>144</v>
      </c>
      <c r="H76" s="783"/>
      <c r="I76" s="783"/>
      <c r="J76" s="783"/>
      <c r="K76" s="225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">
      <c r="A77" s="198"/>
      <c r="B77" s="171"/>
      <c r="D77" s="172"/>
      <c r="E77" s="171"/>
      <c r="F77" s="171"/>
      <c r="G77" s="171"/>
      <c r="H77" s="172"/>
      <c r="I77" s="172"/>
      <c r="J77" s="172"/>
      <c r="K77" s="225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">
      <c r="A78" s="198"/>
      <c r="B78" s="171"/>
      <c r="D78" s="172"/>
      <c r="E78" s="171"/>
      <c r="F78" s="171"/>
      <c r="G78" s="171"/>
      <c r="H78" s="172"/>
      <c r="I78" s="172"/>
      <c r="J78" s="172"/>
      <c r="K78" s="225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">
      <c r="A79" s="198"/>
      <c r="B79" s="171"/>
      <c r="D79" s="172"/>
      <c r="E79" s="171"/>
      <c r="F79" s="171"/>
      <c r="G79" s="171"/>
      <c r="H79" s="171"/>
      <c r="I79" s="171"/>
      <c r="J79" s="171"/>
      <c r="K79" s="225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">
      <c r="A80" s="198"/>
      <c r="B80" s="171"/>
      <c r="D80" s="172"/>
      <c r="E80" s="171"/>
      <c r="F80" s="171"/>
      <c r="G80" s="171"/>
      <c r="H80" s="171"/>
      <c r="I80" s="171"/>
      <c r="J80" s="171"/>
      <c r="K80" s="225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">
      <c r="A81" s="198"/>
      <c r="B81" s="171"/>
      <c r="D81" s="229" t="s">
        <v>86</v>
      </c>
      <c r="E81" s="172"/>
      <c r="F81" s="171"/>
      <c r="G81" s="785" t="str">
        <f>MASTER!H76</f>
        <v>S i s w a n t o, S E</v>
      </c>
      <c r="H81" s="785"/>
      <c r="I81" s="785"/>
      <c r="J81" s="785"/>
      <c r="K81" s="225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">
      <c r="A82" s="198"/>
      <c r="B82" s="171"/>
      <c r="D82" s="172" t="s">
        <v>146</v>
      </c>
      <c r="E82" s="172"/>
      <c r="F82" s="171"/>
      <c r="G82" s="783" t="str">
        <f>MASTER!H77</f>
        <v>NIP. 19640814 199103 1 011</v>
      </c>
      <c r="H82" s="783"/>
      <c r="I82" s="783"/>
      <c r="J82" s="783"/>
      <c r="K82" s="225"/>
      <c r="L82" s="1"/>
      <c r="M82" s="1"/>
      <c r="N82" s="1"/>
      <c r="O82" s="1"/>
      <c r="P82" s="1"/>
      <c r="Q82" s="1"/>
      <c r="R82" s="1"/>
      <c r="S82" s="1"/>
      <c r="T82" s="1"/>
    </row>
    <row r="83" spans="1:20" ht="7.5" customHeight="1" x14ac:dyDescent="0.25">
      <c r="A83" s="79"/>
      <c r="B83" s="80"/>
      <c r="C83" s="80"/>
      <c r="D83" s="80"/>
      <c r="E83" s="80"/>
      <c r="F83" s="80"/>
      <c r="G83" s="80"/>
      <c r="K83" s="81"/>
      <c r="L83" s="1"/>
      <c r="M83" s="1"/>
      <c r="N83" s="1"/>
      <c r="O83" s="1"/>
      <c r="P83" s="1"/>
      <c r="Q83" s="1"/>
      <c r="R83" s="1"/>
      <c r="S83" s="1"/>
      <c r="T83" s="1"/>
    </row>
    <row r="84" spans="1:20" ht="15" x14ac:dyDescent="0.25">
      <c r="A84" s="82"/>
      <c r="B84" s="83"/>
      <c r="C84" s="83"/>
      <c r="D84" s="83"/>
      <c r="E84" s="83"/>
      <c r="F84" s="83"/>
      <c r="G84" s="83"/>
      <c r="H84" s="83"/>
      <c r="I84" s="83"/>
      <c r="J84" s="83"/>
      <c r="K84" s="84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L86" s="1"/>
      <c r="M86" s="1"/>
      <c r="N86" s="1"/>
      <c r="O86" s="1"/>
      <c r="P86" s="1"/>
      <c r="Q86" s="1"/>
      <c r="R86" s="1"/>
      <c r="S86" s="1"/>
      <c r="T86" s="1"/>
    </row>
    <row r="87" spans="1:20" ht="18" x14ac:dyDescent="0.25">
      <c r="A87" s="740" t="s">
        <v>178</v>
      </c>
      <c r="B87" s="740"/>
      <c r="C87" s="740"/>
      <c r="D87" s="740"/>
      <c r="E87" s="740"/>
      <c r="F87" s="740"/>
      <c r="G87" s="740"/>
      <c r="H87" s="740"/>
      <c r="I87" s="740"/>
      <c r="J87" s="740"/>
      <c r="K87" s="77" t="s">
        <v>179</v>
      </c>
      <c r="L87" s="1"/>
      <c r="M87" s="1"/>
      <c r="N87" s="1"/>
      <c r="O87" s="1"/>
      <c r="P87" s="1"/>
      <c r="Q87" s="1"/>
      <c r="R87" s="1"/>
      <c r="S87" s="1"/>
      <c r="T87" s="1"/>
    </row>
    <row r="88" spans="1:20" ht="15.75" x14ac:dyDescent="0.25">
      <c r="A88" s="730" t="s">
        <v>180</v>
      </c>
      <c r="B88" s="730"/>
      <c r="C88" s="730"/>
      <c r="D88" s="730"/>
      <c r="E88" s="730"/>
      <c r="F88" s="730"/>
      <c r="G88" s="730"/>
      <c r="H88" s="730"/>
      <c r="I88" s="730"/>
      <c r="J88" s="730"/>
      <c r="K88" s="730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x14ac:dyDescent="0.25">
      <c r="A89" s="730" t="s">
        <v>181</v>
      </c>
      <c r="B89" s="730"/>
      <c r="C89" s="730"/>
      <c r="D89" s="730"/>
      <c r="E89" s="730"/>
      <c r="F89" s="730"/>
      <c r="G89" s="730"/>
      <c r="H89" s="730"/>
      <c r="I89" s="730"/>
      <c r="J89" s="730"/>
      <c r="K89" s="730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x14ac:dyDescent="0.25">
      <c r="A90" s="730"/>
      <c r="B90" s="730"/>
      <c r="C90" s="730"/>
      <c r="D90" s="730"/>
      <c r="E90" s="730"/>
      <c r="F90" s="730"/>
      <c r="G90" s="730"/>
      <c r="H90" s="730"/>
      <c r="I90" s="730"/>
      <c r="J90" s="730"/>
      <c r="K90" s="730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">
      <c r="A91" s="85" t="s">
        <v>182</v>
      </c>
      <c r="B91" s="248" t="s">
        <v>0</v>
      </c>
      <c r="C91" s="200" t="s">
        <v>306</v>
      </c>
      <c r="D91" s="85"/>
      <c r="E91" s="85"/>
      <c r="F91" s="85"/>
      <c r="G91" s="85"/>
      <c r="H91" s="85"/>
      <c r="I91" s="85"/>
      <c r="J91" s="85"/>
      <c r="K91" s="85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">
      <c r="A92" s="85" t="s">
        <v>183</v>
      </c>
      <c r="B92" s="248" t="s">
        <v>0</v>
      </c>
      <c r="C92" s="201" t="s">
        <v>389</v>
      </c>
      <c r="D92" s="85"/>
      <c r="E92" s="85"/>
      <c r="F92" s="85"/>
      <c r="G92" s="85"/>
      <c r="H92" s="85"/>
      <c r="I92" s="85"/>
      <c r="J92" s="85"/>
      <c r="K92" s="85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 t="s">
        <v>184</v>
      </c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">
      <c r="A94" s="774" t="s">
        <v>185</v>
      </c>
      <c r="B94" s="777" t="s">
        <v>112</v>
      </c>
      <c r="C94" s="778"/>
      <c r="D94" s="778"/>
      <c r="E94" s="778"/>
      <c r="F94" s="778"/>
      <c r="G94" s="779"/>
      <c r="H94" s="777" t="s">
        <v>113</v>
      </c>
      <c r="I94" s="778"/>
      <c r="J94" s="779"/>
      <c r="K94" s="774" t="s">
        <v>186</v>
      </c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">
      <c r="A95" s="775"/>
      <c r="B95" s="780"/>
      <c r="C95" s="781"/>
      <c r="D95" s="781"/>
      <c r="E95" s="781"/>
      <c r="F95" s="781"/>
      <c r="G95" s="782"/>
      <c r="H95" s="780"/>
      <c r="I95" s="781"/>
      <c r="J95" s="782"/>
      <c r="K95" s="775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">
      <c r="A96" s="775"/>
      <c r="B96" s="774" t="s">
        <v>187</v>
      </c>
      <c r="C96" s="774" t="s">
        <v>188</v>
      </c>
      <c r="D96" s="774" t="s">
        <v>189</v>
      </c>
      <c r="E96" s="774" t="s">
        <v>106</v>
      </c>
      <c r="F96" s="774" t="s">
        <v>190</v>
      </c>
      <c r="G96" s="774" t="s">
        <v>191</v>
      </c>
      <c r="H96" s="774" t="s">
        <v>187</v>
      </c>
      <c r="I96" s="774" t="s">
        <v>192</v>
      </c>
      <c r="J96" s="774" t="s">
        <v>191</v>
      </c>
      <c r="K96" s="775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">
      <c r="A97" s="776"/>
      <c r="B97" s="776"/>
      <c r="C97" s="776"/>
      <c r="D97" s="776"/>
      <c r="E97" s="776"/>
      <c r="F97" s="776"/>
      <c r="G97" s="776"/>
      <c r="H97" s="776"/>
      <c r="I97" s="776"/>
      <c r="J97" s="776"/>
      <c r="K97" s="776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">
      <c r="A98" s="202">
        <v>1</v>
      </c>
      <c r="B98" s="202">
        <v>2</v>
      </c>
      <c r="C98" s="202">
        <v>3</v>
      </c>
      <c r="D98" s="202">
        <v>4</v>
      </c>
      <c r="E98" s="202">
        <v>5</v>
      </c>
      <c r="F98" s="202">
        <v>6</v>
      </c>
      <c r="G98" s="202">
        <v>7</v>
      </c>
      <c r="H98" s="202">
        <v>8</v>
      </c>
      <c r="I98" s="202">
        <v>9</v>
      </c>
      <c r="J98" s="202">
        <v>10</v>
      </c>
      <c r="K98" s="202">
        <v>11</v>
      </c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">
      <c r="A99" s="216">
        <v>1</v>
      </c>
      <c r="B99" s="408" t="s">
        <v>372</v>
      </c>
      <c r="C99" s="216" t="s">
        <v>380</v>
      </c>
      <c r="D99" s="216" t="s">
        <v>193</v>
      </c>
      <c r="E99" s="192" t="s">
        <v>194</v>
      </c>
      <c r="F99" s="192" t="s">
        <v>195</v>
      </c>
      <c r="G99" s="494">
        <v>19750000</v>
      </c>
      <c r="H99" s="406" t="str">
        <f t="shared" ref="H99:I103" si="4">+B99</f>
        <v>10</v>
      </c>
      <c r="I99" s="216" t="str">
        <f t="shared" si="4"/>
        <v>77/R/XII/2013</v>
      </c>
      <c r="J99" s="222">
        <f>+G99</f>
        <v>19750000</v>
      </c>
      <c r="K99" s="407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">
      <c r="A100" s="203">
        <v>2</v>
      </c>
      <c r="B100" s="408" t="s">
        <v>378</v>
      </c>
      <c r="C100" s="216" t="s">
        <v>379</v>
      </c>
      <c r="D100" s="203" t="s">
        <v>193</v>
      </c>
      <c r="E100" s="192" t="s">
        <v>194</v>
      </c>
      <c r="F100" s="192" t="s">
        <v>195</v>
      </c>
      <c r="G100" s="27">
        <v>35250000</v>
      </c>
      <c r="H100" s="406" t="str">
        <f t="shared" si="4"/>
        <v>16</v>
      </c>
      <c r="I100" s="204" t="str">
        <f t="shared" si="4"/>
        <v>78/R/XII/2013</v>
      </c>
      <c r="J100" s="27">
        <f>+G100</f>
        <v>35250000</v>
      </c>
      <c r="K100" s="194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">
      <c r="A101" s="216">
        <v>3</v>
      </c>
      <c r="B101" s="408" t="s">
        <v>385</v>
      </c>
      <c r="C101" s="216" t="s">
        <v>383</v>
      </c>
      <c r="D101" s="203" t="s">
        <v>193</v>
      </c>
      <c r="E101" s="192" t="s">
        <v>197</v>
      </c>
      <c r="F101" s="192" t="s">
        <v>137</v>
      </c>
      <c r="G101" s="27">
        <v>200000</v>
      </c>
      <c r="H101" s="493" t="str">
        <f t="shared" si="4"/>
        <v>18</v>
      </c>
      <c r="I101" s="204" t="str">
        <f t="shared" si="4"/>
        <v>12/Ret.Ktn/XII/2013</v>
      </c>
      <c r="J101" s="27">
        <f>+G101</f>
        <v>200000</v>
      </c>
      <c r="K101" s="194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">
      <c r="A102" s="203">
        <v>4</v>
      </c>
      <c r="B102" s="408" t="s">
        <v>385</v>
      </c>
      <c r="C102" s="216" t="s">
        <v>382</v>
      </c>
      <c r="D102" s="203" t="s">
        <v>193</v>
      </c>
      <c r="E102" s="192" t="s">
        <v>196</v>
      </c>
      <c r="F102" s="192" t="s">
        <v>232</v>
      </c>
      <c r="G102" s="27">
        <v>1000000</v>
      </c>
      <c r="H102" s="493" t="str">
        <f t="shared" si="4"/>
        <v>18</v>
      </c>
      <c r="I102" s="204" t="str">
        <f t="shared" si="4"/>
        <v>13/RAA/XII/2013</v>
      </c>
      <c r="J102" s="27">
        <f>+G102</f>
        <v>1000000</v>
      </c>
      <c r="K102" s="194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">
      <c r="A103" s="216">
        <v>5</v>
      </c>
      <c r="B103" s="408" t="s">
        <v>386</v>
      </c>
      <c r="C103" s="216" t="s">
        <v>381</v>
      </c>
      <c r="D103" s="203" t="s">
        <v>193</v>
      </c>
      <c r="E103" s="192" t="s">
        <v>194</v>
      </c>
      <c r="F103" s="192" t="s">
        <v>195</v>
      </c>
      <c r="G103" s="27">
        <v>18000000</v>
      </c>
      <c r="H103" s="493" t="str">
        <f t="shared" si="4"/>
        <v>20</v>
      </c>
      <c r="I103" s="204" t="str">
        <f t="shared" si="4"/>
        <v>79/R/XII/2013</v>
      </c>
      <c r="J103" s="27">
        <f>+G103</f>
        <v>18000000</v>
      </c>
      <c r="K103" s="194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">
      <c r="A104" s="203"/>
      <c r="B104" s="240"/>
      <c r="C104" s="241"/>
      <c r="D104" s="203"/>
      <c r="E104" s="194"/>
      <c r="F104" s="63"/>
      <c r="G104" s="27"/>
      <c r="H104" s="240"/>
      <c r="I104" s="241"/>
      <c r="J104" s="27"/>
      <c r="K104" s="194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">
      <c r="A105" s="216"/>
      <c r="B105" s="240"/>
      <c r="C105" s="241"/>
      <c r="D105" s="203"/>
      <c r="E105" s="194"/>
      <c r="F105" s="63"/>
      <c r="G105" s="479"/>
      <c r="H105" s="240"/>
      <c r="I105" s="241"/>
      <c r="J105" s="27"/>
      <c r="K105" s="194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">
      <c r="A106" s="203"/>
      <c r="B106" s="240"/>
      <c r="C106" s="241"/>
      <c r="D106" s="203"/>
      <c r="E106" s="194"/>
      <c r="F106" s="63"/>
      <c r="G106" s="495"/>
      <c r="H106" s="240"/>
      <c r="I106" s="241"/>
      <c r="J106" s="27"/>
      <c r="K106" s="194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">
      <c r="A107" s="216"/>
      <c r="B107" s="240"/>
      <c r="C107" s="241"/>
      <c r="D107" s="203"/>
      <c r="E107" s="194"/>
      <c r="F107" s="127"/>
      <c r="G107" s="495"/>
      <c r="H107" s="240"/>
      <c r="I107" s="241"/>
      <c r="J107" s="27"/>
      <c r="K107" s="194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">
      <c r="A108" s="203"/>
      <c r="B108" s="240"/>
      <c r="C108" s="241"/>
      <c r="D108" s="203"/>
      <c r="E108" s="194"/>
      <c r="F108" s="127"/>
      <c r="G108" s="495"/>
      <c r="H108" s="240"/>
      <c r="I108" s="241"/>
      <c r="J108" s="27"/>
      <c r="K108" s="194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">
      <c r="A109" s="216"/>
      <c r="B109" s="240"/>
      <c r="C109" s="241"/>
      <c r="D109" s="203"/>
      <c r="E109" s="194"/>
      <c r="F109" s="127"/>
      <c r="G109" s="495"/>
      <c r="H109" s="240"/>
      <c r="I109" s="241"/>
      <c r="J109" s="27"/>
      <c r="K109" s="194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">
      <c r="A110" s="203"/>
      <c r="B110" s="240"/>
      <c r="C110" s="241"/>
      <c r="D110" s="203"/>
      <c r="E110" s="194"/>
      <c r="F110" s="63"/>
      <c r="G110" s="495"/>
      <c r="H110" s="240"/>
      <c r="I110" s="241"/>
      <c r="J110" s="27"/>
      <c r="K110" s="194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">
      <c r="A111" s="216"/>
      <c r="B111" s="240"/>
      <c r="C111" s="241"/>
      <c r="D111" s="203"/>
      <c r="E111" s="194"/>
      <c r="F111" s="63"/>
      <c r="G111" s="495"/>
      <c r="H111" s="240"/>
      <c r="I111" s="241"/>
      <c r="J111" s="27"/>
      <c r="K111" s="194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">
      <c r="A112" s="203"/>
      <c r="B112" s="240"/>
      <c r="C112" s="241"/>
      <c r="D112" s="203"/>
      <c r="E112" s="194"/>
      <c r="F112" s="194"/>
      <c r="G112" s="27"/>
      <c r="H112" s="240"/>
      <c r="I112" s="241"/>
      <c r="J112" s="27"/>
      <c r="K112" s="194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">
      <c r="A113" s="216"/>
      <c r="B113" s="240"/>
      <c r="C113" s="241"/>
      <c r="D113" s="203"/>
      <c r="E113" s="194"/>
      <c r="F113" s="127"/>
      <c r="G113" s="495"/>
      <c r="H113" s="240"/>
      <c r="I113" s="241"/>
      <c r="J113" s="27"/>
      <c r="K113" s="194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">
      <c r="A114" s="203"/>
      <c r="B114" s="240"/>
      <c r="C114" s="241"/>
      <c r="D114" s="203"/>
      <c r="E114" s="194"/>
      <c r="F114" s="63"/>
      <c r="G114" s="495"/>
      <c r="H114" s="240"/>
      <c r="I114" s="241"/>
      <c r="J114" s="27"/>
      <c r="K114" s="194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">
      <c r="A115" s="216"/>
      <c r="B115" s="240"/>
      <c r="C115" s="241"/>
      <c r="D115" s="203"/>
      <c r="E115" s="194"/>
      <c r="F115" s="63"/>
      <c r="G115" s="479"/>
      <c r="H115" s="240"/>
      <c r="I115" s="241"/>
      <c r="J115" s="27"/>
      <c r="K115" s="194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">
      <c r="A116" s="203"/>
      <c r="B116" s="240"/>
      <c r="C116" s="241"/>
      <c r="D116" s="203"/>
      <c r="E116" s="194"/>
      <c r="F116" s="63"/>
      <c r="G116" s="495"/>
      <c r="H116" s="240"/>
      <c r="I116" s="241"/>
      <c r="J116" s="27"/>
      <c r="K116" s="194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">
      <c r="A117" s="216"/>
      <c r="B117" s="240"/>
      <c r="C117" s="241"/>
      <c r="D117" s="203"/>
      <c r="E117" s="194"/>
      <c r="F117" s="127"/>
      <c r="G117" s="495"/>
      <c r="H117" s="240"/>
      <c r="I117" s="241"/>
      <c r="J117" s="27"/>
      <c r="K117" s="194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">
      <c r="A118" s="203"/>
      <c r="B118" s="240"/>
      <c r="C118" s="241"/>
      <c r="D118" s="203"/>
      <c r="E118" s="194"/>
      <c r="F118" s="127"/>
      <c r="G118" s="495"/>
      <c r="H118" s="240"/>
      <c r="I118" s="241"/>
      <c r="J118" s="27"/>
      <c r="K118" s="194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">
      <c r="A119" s="216"/>
      <c r="B119" s="240"/>
      <c r="C119" s="241"/>
      <c r="D119" s="203"/>
      <c r="E119" s="127"/>
      <c r="F119" s="63"/>
      <c r="G119" s="495"/>
      <c r="H119" s="240"/>
      <c r="I119" s="241"/>
      <c r="J119" s="27"/>
      <c r="K119" s="194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">
      <c r="A120" s="203"/>
      <c r="B120" s="240"/>
      <c r="C120" s="241"/>
      <c r="D120" s="203"/>
      <c r="E120" s="194"/>
      <c r="F120" s="63"/>
      <c r="G120" s="495"/>
      <c r="H120" s="240"/>
      <c r="I120" s="241"/>
      <c r="J120" s="27"/>
      <c r="K120" s="194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">
      <c r="A121" s="216"/>
      <c r="B121" s="240"/>
      <c r="C121" s="241"/>
      <c r="D121" s="203"/>
      <c r="E121" s="190"/>
      <c r="F121" s="78"/>
      <c r="G121" s="496"/>
      <c r="H121" s="240"/>
      <c r="I121" s="241"/>
      <c r="J121" s="27"/>
      <c r="K121" s="194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">
      <c r="A122" s="203"/>
      <c r="B122" s="240"/>
      <c r="C122" s="241"/>
      <c r="D122" s="203"/>
      <c r="E122" s="194"/>
      <c r="F122" s="63"/>
      <c r="G122" s="495"/>
      <c r="H122" s="240"/>
      <c r="I122" s="241"/>
      <c r="J122" s="27"/>
      <c r="K122" s="194"/>
    </row>
    <row r="123" spans="1:20" x14ac:dyDescent="0.2">
      <c r="A123" s="216"/>
      <c r="B123" s="240"/>
      <c r="C123" s="241"/>
      <c r="D123" s="203"/>
      <c r="E123" s="194"/>
      <c r="F123" s="63"/>
      <c r="G123" s="495"/>
      <c r="H123" s="240"/>
      <c r="I123" s="241"/>
      <c r="J123" s="27"/>
      <c r="K123" s="194"/>
    </row>
    <row r="124" spans="1:20" x14ac:dyDescent="0.2">
      <c r="A124" s="203"/>
      <c r="B124" s="240"/>
      <c r="C124" s="241"/>
      <c r="D124" s="203"/>
      <c r="E124" s="127"/>
      <c r="F124" s="63"/>
      <c r="G124" s="495"/>
      <c r="H124" s="240"/>
      <c r="I124" s="241"/>
      <c r="J124" s="27"/>
      <c r="K124" s="194"/>
    </row>
    <row r="125" spans="1:20" x14ac:dyDescent="0.2">
      <c r="A125" s="216"/>
      <c r="B125" s="240"/>
      <c r="C125" s="241"/>
      <c r="D125" s="203"/>
      <c r="E125" s="194"/>
      <c r="F125" s="127"/>
      <c r="G125" s="495"/>
      <c r="H125" s="240"/>
      <c r="I125" s="241"/>
      <c r="J125" s="27"/>
      <c r="K125" s="194"/>
    </row>
    <row r="126" spans="1:20" x14ac:dyDescent="0.2">
      <c r="A126" s="203"/>
      <c r="B126" s="240"/>
      <c r="C126" s="241"/>
      <c r="D126" s="203"/>
      <c r="E126" s="127"/>
      <c r="F126" s="63"/>
      <c r="G126" s="495"/>
      <c r="H126" s="240"/>
      <c r="I126" s="241"/>
      <c r="J126" s="27"/>
      <c r="K126" s="194"/>
    </row>
    <row r="127" spans="1:20" x14ac:dyDescent="0.2">
      <c r="A127" s="216"/>
      <c r="B127" s="240"/>
      <c r="C127" s="241"/>
      <c r="D127" s="203"/>
      <c r="E127" s="127"/>
      <c r="F127" s="63"/>
      <c r="G127" s="495"/>
      <c r="H127" s="240"/>
      <c r="I127" s="241"/>
      <c r="J127" s="27"/>
      <c r="K127" s="194"/>
    </row>
    <row r="128" spans="1:20" x14ac:dyDescent="0.2">
      <c r="A128" s="203"/>
      <c r="B128" s="240"/>
      <c r="C128" s="241"/>
      <c r="D128" s="203"/>
      <c r="E128" s="194"/>
      <c r="F128" s="63"/>
      <c r="G128" s="495"/>
      <c r="H128" s="240"/>
      <c r="I128" s="241"/>
      <c r="J128" s="27"/>
      <c r="K128" s="194"/>
    </row>
    <row r="129" spans="1:11" x14ac:dyDescent="0.2">
      <c r="A129" s="216"/>
      <c r="B129" s="240"/>
      <c r="C129" s="241"/>
      <c r="D129" s="203"/>
      <c r="E129" s="190"/>
      <c r="F129" s="78"/>
      <c r="G129" s="496"/>
      <c r="H129" s="240"/>
      <c r="I129" s="241"/>
      <c r="J129" s="27"/>
      <c r="K129" s="194"/>
    </row>
    <row r="130" spans="1:11" x14ac:dyDescent="0.2">
      <c r="A130" s="203"/>
      <c r="B130" s="240"/>
      <c r="C130" s="241"/>
      <c r="D130" s="241"/>
      <c r="E130" s="127"/>
      <c r="F130" s="127"/>
      <c r="G130" s="350"/>
      <c r="H130" s="204"/>
      <c r="I130" s="203"/>
      <c r="J130" s="27"/>
      <c r="K130" s="194"/>
    </row>
    <row r="131" spans="1:11" x14ac:dyDescent="0.2">
      <c r="A131" s="204"/>
      <c r="B131" s="204"/>
      <c r="C131" s="194"/>
      <c r="D131" s="203"/>
      <c r="E131" s="194"/>
      <c r="F131" s="194"/>
      <c r="G131" s="27"/>
      <c r="H131" s="204"/>
      <c r="I131" s="203"/>
      <c r="J131" s="27"/>
      <c r="K131" s="194"/>
    </row>
    <row r="132" spans="1:11" x14ac:dyDescent="0.2">
      <c r="A132" s="203"/>
      <c r="B132" s="204"/>
      <c r="C132" s="194"/>
      <c r="D132" s="203"/>
      <c r="E132" s="194"/>
      <c r="F132" s="194"/>
      <c r="G132" s="27"/>
      <c r="H132" s="204"/>
      <c r="I132" s="203"/>
      <c r="J132" s="27"/>
      <c r="K132" s="194"/>
    </row>
    <row r="133" spans="1:11" x14ac:dyDescent="0.2">
      <c r="A133" s="203"/>
      <c r="B133" s="204"/>
      <c r="C133" s="194"/>
      <c r="D133" s="203"/>
      <c r="E133" s="194"/>
      <c r="F133" s="194"/>
      <c r="G133" s="27"/>
      <c r="H133" s="204"/>
      <c r="I133" s="203"/>
      <c r="J133" s="27"/>
      <c r="K133" s="194"/>
    </row>
    <row r="134" spans="1:11" x14ac:dyDescent="0.2">
      <c r="A134" s="203"/>
      <c r="B134" s="204"/>
      <c r="C134" s="194"/>
      <c r="D134" s="203"/>
      <c r="E134" s="194"/>
      <c r="F134" s="194"/>
      <c r="G134" s="194"/>
      <c r="H134" s="27"/>
      <c r="I134" s="203"/>
      <c r="J134" s="27"/>
      <c r="K134" s="194"/>
    </row>
    <row r="135" spans="1:11" x14ac:dyDescent="0.2">
      <c r="A135" s="203"/>
      <c r="B135" s="204"/>
      <c r="C135" s="194"/>
      <c r="D135" s="203"/>
      <c r="E135" s="194"/>
      <c r="F135" s="194"/>
      <c r="G135" s="194"/>
      <c r="H135" s="27"/>
      <c r="I135" s="194"/>
      <c r="J135" s="205"/>
      <c r="K135" s="194"/>
    </row>
    <row r="136" spans="1:11" x14ac:dyDescent="0.2">
      <c r="A136" s="206"/>
      <c r="B136" s="207"/>
      <c r="C136" s="192"/>
      <c r="D136" s="206"/>
      <c r="E136" s="192"/>
      <c r="F136" s="192"/>
      <c r="G136" s="209"/>
      <c r="H136" s="208"/>
      <c r="I136" s="192"/>
      <c r="J136" s="209"/>
      <c r="K136" s="192"/>
    </row>
    <row r="137" spans="1:11" x14ac:dyDescent="0.2">
      <c r="A137" s="202"/>
      <c r="B137" s="210"/>
      <c r="C137" s="193"/>
      <c r="D137" s="202"/>
      <c r="E137" s="193"/>
      <c r="F137" s="193" t="s">
        <v>295</v>
      </c>
      <c r="G137" s="211">
        <f>SUM(G99:G136)</f>
        <v>74200000</v>
      </c>
      <c r="H137" s="210"/>
      <c r="I137" s="193"/>
      <c r="J137" s="211">
        <f>SUM(J99:J136)</f>
        <v>74200000</v>
      </c>
      <c r="K137" s="193"/>
    </row>
    <row r="138" spans="1:11" x14ac:dyDescent="0.2">
      <c r="A138" s="212"/>
      <c r="B138" s="213"/>
      <c r="C138" s="214"/>
      <c r="D138" s="212"/>
      <c r="E138" s="214"/>
      <c r="F138" s="214"/>
      <c r="G138" s="215"/>
      <c r="H138" s="213"/>
      <c r="I138" s="214"/>
      <c r="J138" s="215"/>
      <c r="K138" s="85" t="s">
        <v>294</v>
      </c>
    </row>
    <row r="139" spans="1:11" x14ac:dyDescent="0.2">
      <c r="A139" s="774" t="s">
        <v>185</v>
      </c>
      <c r="B139" s="777" t="s">
        <v>112</v>
      </c>
      <c r="C139" s="778"/>
      <c r="D139" s="778"/>
      <c r="E139" s="778"/>
      <c r="F139" s="778"/>
      <c r="G139" s="779"/>
      <c r="H139" s="777" t="s">
        <v>113</v>
      </c>
      <c r="I139" s="778"/>
      <c r="J139" s="779"/>
      <c r="K139" s="774" t="s">
        <v>186</v>
      </c>
    </row>
    <row r="140" spans="1:11" x14ac:dyDescent="0.2">
      <c r="A140" s="775"/>
      <c r="B140" s="780"/>
      <c r="C140" s="781"/>
      <c r="D140" s="781"/>
      <c r="E140" s="781"/>
      <c r="F140" s="781"/>
      <c r="G140" s="782"/>
      <c r="H140" s="780"/>
      <c r="I140" s="781"/>
      <c r="J140" s="782"/>
      <c r="K140" s="775"/>
    </row>
    <row r="141" spans="1:11" x14ac:dyDescent="0.2">
      <c r="A141" s="775"/>
      <c r="B141" s="774" t="s">
        <v>187</v>
      </c>
      <c r="C141" s="774" t="s">
        <v>188</v>
      </c>
      <c r="D141" s="774" t="s">
        <v>189</v>
      </c>
      <c r="E141" s="774" t="s">
        <v>106</v>
      </c>
      <c r="F141" s="774" t="s">
        <v>190</v>
      </c>
      <c r="G141" s="774" t="s">
        <v>191</v>
      </c>
      <c r="H141" s="774" t="s">
        <v>187</v>
      </c>
      <c r="I141" s="774" t="s">
        <v>192</v>
      </c>
      <c r="J141" s="774" t="s">
        <v>191</v>
      </c>
      <c r="K141" s="775"/>
    </row>
    <row r="142" spans="1:11" x14ac:dyDescent="0.2">
      <c r="A142" s="776"/>
      <c r="B142" s="776"/>
      <c r="C142" s="776"/>
      <c r="D142" s="776"/>
      <c r="E142" s="776"/>
      <c r="F142" s="776"/>
      <c r="G142" s="776"/>
      <c r="H142" s="776"/>
      <c r="I142" s="776"/>
      <c r="J142" s="776"/>
      <c r="K142" s="776"/>
    </row>
    <row r="143" spans="1:11" x14ac:dyDescent="0.2">
      <c r="A143" s="202">
        <v>1</v>
      </c>
      <c r="B143" s="202">
        <v>2</v>
      </c>
      <c r="C143" s="202">
        <v>3</v>
      </c>
      <c r="D143" s="202">
        <v>4</v>
      </c>
      <c r="E143" s="202">
        <v>5</v>
      </c>
      <c r="F143" s="202">
        <v>6</v>
      </c>
      <c r="G143" s="202">
        <v>7</v>
      </c>
      <c r="H143" s="202">
        <v>8</v>
      </c>
      <c r="I143" s="202">
        <v>9</v>
      </c>
      <c r="J143" s="202">
        <v>10</v>
      </c>
      <c r="K143" s="202">
        <v>11</v>
      </c>
    </row>
    <row r="144" spans="1:11" x14ac:dyDescent="0.2">
      <c r="A144" s="216"/>
      <c r="B144" s="216"/>
      <c r="C144" s="216"/>
      <c r="D144" s="216"/>
      <c r="E144" s="216"/>
      <c r="F144" s="217" t="s">
        <v>296</v>
      </c>
      <c r="G144" s="218">
        <f>+G137</f>
        <v>74200000</v>
      </c>
      <c r="H144" s="216"/>
      <c r="I144" s="216"/>
      <c r="J144" s="218">
        <f>+J137</f>
        <v>74200000</v>
      </c>
      <c r="K144" s="216"/>
    </row>
    <row r="145" spans="1:11" x14ac:dyDescent="0.2">
      <c r="A145" s="203"/>
      <c r="B145" s="204"/>
      <c r="C145" s="203"/>
      <c r="D145" s="203"/>
      <c r="E145" s="194"/>
      <c r="F145" s="194"/>
      <c r="G145" s="350"/>
      <c r="H145" s="204"/>
      <c r="I145" s="203"/>
      <c r="J145" s="27"/>
      <c r="K145" s="203"/>
    </row>
    <row r="146" spans="1:11" x14ac:dyDescent="0.2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</row>
    <row r="147" spans="1:11" x14ac:dyDescent="0.2">
      <c r="A147" s="203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</row>
    <row r="148" spans="1:11" x14ac:dyDescent="0.2">
      <c r="A148" s="203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</row>
    <row r="149" spans="1:11" x14ac:dyDescent="0.2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</row>
    <row r="150" spans="1:11" x14ac:dyDescent="0.2">
      <c r="A150" s="203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</row>
    <row r="151" spans="1:11" x14ac:dyDescent="0.2">
      <c r="A151" s="203"/>
      <c r="B151" s="204"/>
      <c r="C151" s="194"/>
      <c r="D151" s="203"/>
      <c r="E151" s="194"/>
      <c r="F151" s="194"/>
      <c r="G151" s="205"/>
      <c r="H151" s="204"/>
      <c r="I151" s="194"/>
      <c r="J151" s="205"/>
      <c r="K151" s="194"/>
    </row>
    <row r="152" spans="1:11" x14ac:dyDescent="0.2">
      <c r="A152" s="203"/>
      <c r="B152" s="204"/>
      <c r="C152" s="194"/>
      <c r="D152" s="203"/>
      <c r="E152" s="194"/>
      <c r="F152" s="194"/>
      <c r="G152" s="205"/>
      <c r="H152" s="204"/>
      <c r="I152" s="194"/>
      <c r="J152" s="205"/>
      <c r="K152" s="194"/>
    </row>
    <row r="153" spans="1:11" x14ac:dyDescent="0.2">
      <c r="A153" s="219"/>
      <c r="B153" s="220"/>
      <c r="C153" s="195"/>
      <c r="D153" s="219"/>
      <c r="E153" s="195"/>
      <c r="F153" s="195"/>
      <c r="G153" s="221"/>
      <c r="H153" s="220"/>
      <c r="I153" s="195"/>
      <c r="J153" s="221"/>
      <c r="K153" s="195"/>
    </row>
    <row r="154" spans="1:11" x14ac:dyDescent="0.2">
      <c r="A154" s="196"/>
      <c r="B154" s="196"/>
      <c r="C154" s="196"/>
      <c r="D154" s="196"/>
      <c r="E154" s="196"/>
      <c r="F154" s="196" t="s">
        <v>387</v>
      </c>
      <c r="G154" s="222">
        <f>SUM(G144:G153)</f>
        <v>74200000</v>
      </c>
      <c r="H154" s="222"/>
      <c r="I154" s="222"/>
      <c r="J154" s="222">
        <f>SUM(J144:J153)</f>
        <v>74200000</v>
      </c>
      <c r="K154" s="196"/>
    </row>
    <row r="155" spans="1:11" x14ac:dyDescent="0.2">
      <c r="A155" s="194"/>
      <c r="B155" s="194"/>
      <c r="C155" s="194"/>
      <c r="D155" s="194"/>
      <c r="E155" s="194"/>
      <c r="F155" s="194" t="s">
        <v>201</v>
      </c>
      <c r="G155" s="27">
        <v>3021223367</v>
      </c>
      <c r="H155" s="27"/>
      <c r="I155" s="27"/>
      <c r="J155" s="27">
        <f>+G155</f>
        <v>3021223367</v>
      </c>
      <c r="K155" s="194"/>
    </row>
    <row r="156" spans="1:11" x14ac:dyDescent="0.2">
      <c r="A156" s="197"/>
      <c r="B156" s="197"/>
      <c r="C156" s="197"/>
      <c r="D156" s="197"/>
      <c r="E156" s="197"/>
      <c r="F156" s="197" t="s">
        <v>388</v>
      </c>
      <c r="G156" s="223">
        <f>+G155+G154</f>
        <v>3095423367</v>
      </c>
      <c r="H156" s="223"/>
      <c r="I156" s="223"/>
      <c r="J156" s="223">
        <f>+J155+J154</f>
        <v>3095423367</v>
      </c>
      <c r="K156" s="197"/>
    </row>
    <row r="157" spans="1:11" x14ac:dyDescent="0.2">
      <c r="A157" s="198"/>
      <c r="B157" s="171"/>
      <c r="C157" s="171"/>
      <c r="D157" s="171"/>
      <c r="E157" s="171"/>
      <c r="F157" s="171"/>
      <c r="G157" s="224"/>
      <c r="H157" s="224"/>
      <c r="I157" s="224"/>
      <c r="J157" s="224"/>
      <c r="K157" s="225"/>
    </row>
    <row r="158" spans="1:11" x14ac:dyDescent="0.2">
      <c r="A158" s="199"/>
      <c r="B158" s="226"/>
      <c r="C158" s="226"/>
      <c r="D158" s="226"/>
      <c r="E158" s="226"/>
      <c r="F158" s="226"/>
      <c r="G158" s="226"/>
      <c r="H158" s="226"/>
      <c r="I158" s="226"/>
      <c r="J158" s="226"/>
      <c r="K158" s="227"/>
    </row>
    <row r="159" spans="1:11" x14ac:dyDescent="0.2">
      <c r="A159" s="198"/>
      <c r="B159" s="171"/>
      <c r="C159" s="171"/>
      <c r="D159" s="171"/>
      <c r="E159" s="171"/>
      <c r="F159" s="171"/>
      <c r="G159" s="171"/>
      <c r="H159" s="171"/>
      <c r="I159" s="171"/>
      <c r="J159" s="171"/>
      <c r="K159" s="225"/>
    </row>
    <row r="160" spans="1:11" x14ac:dyDescent="0.2">
      <c r="A160" s="198"/>
      <c r="B160" s="171"/>
      <c r="C160" s="171"/>
      <c r="D160" s="171"/>
      <c r="E160" s="171"/>
      <c r="F160" s="171"/>
      <c r="G160" s="171"/>
      <c r="H160" s="171"/>
      <c r="I160" s="171"/>
      <c r="J160" s="171"/>
      <c r="K160" s="225"/>
    </row>
    <row r="161" spans="1:11" x14ac:dyDescent="0.2">
      <c r="A161" s="198"/>
      <c r="B161" s="171"/>
      <c r="C161" s="171" t="s">
        <v>202</v>
      </c>
      <c r="D161" s="171"/>
      <c r="E161" s="171"/>
      <c r="F161" s="228">
        <f>+G156</f>
        <v>3095423367</v>
      </c>
      <c r="G161" s="171"/>
      <c r="H161" s="171"/>
      <c r="I161" s="171"/>
      <c r="J161" s="171"/>
      <c r="K161" s="225"/>
    </row>
    <row r="162" spans="1:11" x14ac:dyDescent="0.2">
      <c r="A162" s="198"/>
      <c r="B162" s="171"/>
      <c r="C162" s="171" t="s">
        <v>203</v>
      </c>
      <c r="D162" s="171"/>
      <c r="E162" s="171"/>
      <c r="F162" s="228">
        <f>+G156</f>
        <v>3095423367</v>
      </c>
      <c r="G162" s="171"/>
      <c r="H162" s="171"/>
      <c r="I162" s="171"/>
      <c r="J162" s="171"/>
      <c r="K162" s="225"/>
    </row>
    <row r="163" spans="1:11" x14ac:dyDescent="0.2">
      <c r="A163" s="198"/>
      <c r="B163" s="171"/>
      <c r="C163" s="171" t="s">
        <v>204</v>
      </c>
      <c r="D163" s="171"/>
      <c r="E163" s="171"/>
      <c r="F163" s="228">
        <f>F161-F162</f>
        <v>0</v>
      </c>
      <c r="G163" s="171"/>
      <c r="H163" s="171"/>
      <c r="I163" s="171"/>
      <c r="J163" s="171"/>
      <c r="K163" s="225"/>
    </row>
    <row r="164" spans="1:11" x14ac:dyDescent="0.2">
      <c r="A164" s="198"/>
      <c r="B164" s="171"/>
      <c r="C164" s="171"/>
      <c r="D164" s="171"/>
      <c r="E164" s="171"/>
      <c r="F164" s="171"/>
      <c r="G164" s="171"/>
      <c r="H164" s="171"/>
      <c r="I164" s="171"/>
      <c r="J164" s="171"/>
      <c r="K164" s="225"/>
    </row>
    <row r="165" spans="1:11" x14ac:dyDescent="0.2">
      <c r="A165" s="198"/>
      <c r="B165" s="171"/>
      <c r="C165" s="171" t="s">
        <v>205</v>
      </c>
      <c r="D165" s="171"/>
      <c r="E165" s="171"/>
      <c r="F165" s="171"/>
      <c r="G165" s="171"/>
      <c r="H165" s="171"/>
      <c r="I165" s="171"/>
      <c r="J165" s="171"/>
      <c r="K165" s="225"/>
    </row>
    <row r="166" spans="1:11" x14ac:dyDescent="0.2">
      <c r="A166" s="198"/>
      <c r="B166" s="171"/>
      <c r="C166" s="171" t="s">
        <v>206</v>
      </c>
      <c r="D166" s="171"/>
      <c r="E166" s="171">
        <v>0</v>
      </c>
      <c r="F166" s="171"/>
      <c r="G166" s="171"/>
      <c r="H166" s="171"/>
      <c r="I166" s="171"/>
      <c r="J166" s="171"/>
      <c r="K166" s="225"/>
    </row>
    <row r="167" spans="1:11" x14ac:dyDescent="0.2">
      <c r="A167" s="198"/>
      <c r="B167" s="171"/>
      <c r="C167" s="171" t="s">
        <v>207</v>
      </c>
      <c r="D167" s="171"/>
      <c r="E167" s="171">
        <v>0</v>
      </c>
      <c r="F167" s="171"/>
      <c r="G167" s="171"/>
      <c r="H167" s="171"/>
      <c r="I167" s="171"/>
      <c r="J167" s="171"/>
      <c r="K167" s="225"/>
    </row>
    <row r="168" spans="1:11" x14ac:dyDescent="0.2">
      <c r="A168" s="198"/>
      <c r="B168" s="171"/>
      <c r="C168" s="171" t="s">
        <v>208</v>
      </c>
      <c r="D168" s="171"/>
      <c r="E168" s="171">
        <v>0</v>
      </c>
      <c r="F168" s="171"/>
      <c r="G168" s="171"/>
      <c r="H168" s="171"/>
      <c r="I168" s="171"/>
      <c r="J168" s="171"/>
      <c r="K168" s="225"/>
    </row>
    <row r="169" spans="1:11" x14ac:dyDescent="0.2">
      <c r="A169" s="198"/>
      <c r="B169" s="171"/>
      <c r="C169" s="171"/>
      <c r="D169" s="171"/>
      <c r="E169" s="171"/>
      <c r="F169" s="171"/>
      <c r="G169" s="171"/>
      <c r="H169" s="171"/>
      <c r="I169" s="171"/>
      <c r="J169" s="171"/>
      <c r="K169" s="225"/>
    </row>
    <row r="170" spans="1:11" x14ac:dyDescent="0.2">
      <c r="A170" s="198"/>
      <c r="B170" s="171"/>
      <c r="C170" s="783"/>
      <c r="D170" s="783"/>
      <c r="E170" s="783"/>
      <c r="F170" s="171"/>
      <c r="G170" s="171"/>
      <c r="H170" s="783" t="s">
        <v>384</v>
      </c>
      <c r="I170" s="783"/>
      <c r="J170" s="783"/>
      <c r="K170" s="225"/>
    </row>
    <row r="171" spans="1:11" x14ac:dyDescent="0.2">
      <c r="A171" s="198"/>
      <c r="B171" s="171"/>
      <c r="D171" s="172" t="s">
        <v>209</v>
      </c>
      <c r="E171" s="172"/>
      <c r="F171" s="171"/>
      <c r="G171" s="171"/>
      <c r="H171" s="783"/>
      <c r="I171" s="783"/>
      <c r="J171" s="783"/>
      <c r="K171" s="225"/>
    </row>
    <row r="172" spans="1:11" x14ac:dyDescent="0.2">
      <c r="A172" s="198"/>
      <c r="B172" s="171"/>
      <c r="D172" s="172" t="s">
        <v>145</v>
      </c>
      <c r="E172" s="171"/>
      <c r="F172" s="171"/>
      <c r="G172" s="171"/>
      <c r="H172" s="783" t="s">
        <v>144</v>
      </c>
      <c r="I172" s="783"/>
      <c r="J172" s="783"/>
      <c r="K172" s="225"/>
    </row>
    <row r="173" spans="1:11" x14ac:dyDescent="0.2">
      <c r="A173" s="198"/>
      <c r="B173" s="171"/>
      <c r="D173" s="172"/>
      <c r="E173" s="171"/>
      <c r="F173" s="171"/>
      <c r="G173" s="171"/>
      <c r="H173" s="171"/>
      <c r="I173" s="171"/>
      <c r="J173" s="171"/>
      <c r="K173" s="225"/>
    </row>
    <row r="174" spans="1:11" x14ac:dyDescent="0.2">
      <c r="A174" s="198"/>
      <c r="B174" s="171"/>
      <c r="D174" s="172"/>
      <c r="E174" s="171"/>
      <c r="F174" s="171"/>
      <c r="G174" s="171"/>
      <c r="H174" s="171"/>
      <c r="I174" s="171"/>
      <c r="J174" s="171"/>
      <c r="K174" s="225"/>
    </row>
    <row r="175" spans="1:11" x14ac:dyDescent="0.2">
      <c r="A175" s="198"/>
      <c r="B175" s="171"/>
      <c r="D175" s="229" t="s">
        <v>86</v>
      </c>
      <c r="E175" s="172"/>
      <c r="F175" s="171"/>
      <c r="G175" s="171"/>
      <c r="H175" s="785" t="s">
        <v>104</v>
      </c>
      <c r="I175" s="785"/>
      <c r="J175" s="785"/>
      <c r="K175" s="225"/>
    </row>
    <row r="176" spans="1:11" x14ac:dyDescent="0.2">
      <c r="A176" s="198"/>
      <c r="B176" s="171"/>
      <c r="D176" s="172" t="s">
        <v>146</v>
      </c>
      <c r="E176" s="172"/>
      <c r="F176" s="171"/>
      <c r="G176" s="171"/>
      <c r="H176" s="783" t="s">
        <v>147</v>
      </c>
      <c r="I176" s="783"/>
      <c r="J176" s="783"/>
      <c r="K176" s="225"/>
    </row>
    <row r="177" spans="1:11" ht="15" x14ac:dyDescent="0.25">
      <c r="A177" s="79"/>
      <c r="B177" s="80"/>
      <c r="C177" s="80"/>
      <c r="D177" s="80"/>
      <c r="E177" s="80"/>
      <c r="F177" s="80"/>
      <c r="G177" s="80"/>
      <c r="K177" s="81"/>
    </row>
    <row r="178" spans="1:11" ht="15" x14ac:dyDescent="0.25">
      <c r="A178" s="82"/>
      <c r="B178" s="83"/>
      <c r="C178" s="83"/>
      <c r="D178" s="83"/>
      <c r="E178" s="83"/>
      <c r="F178" s="83"/>
      <c r="G178" s="83"/>
      <c r="H178" s="83"/>
      <c r="I178" s="83"/>
      <c r="J178" s="83"/>
      <c r="K178" s="84"/>
    </row>
  </sheetData>
  <mergeCells count="72">
    <mergeCell ref="H175:J175"/>
    <mergeCell ref="H176:J176"/>
    <mergeCell ref="C170:E170"/>
    <mergeCell ref="H170:J170"/>
    <mergeCell ref="H171:J171"/>
    <mergeCell ref="H172:J172"/>
    <mergeCell ref="K139:K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A139:A142"/>
    <mergeCell ref="B139:G140"/>
    <mergeCell ref="H139:J140"/>
    <mergeCell ref="A94:A97"/>
    <mergeCell ref="B94:G95"/>
    <mergeCell ref="H94:J95"/>
    <mergeCell ref="F96:F97"/>
    <mergeCell ref="G96:G97"/>
    <mergeCell ref="H96:H97"/>
    <mergeCell ref="I96:I97"/>
    <mergeCell ref="C96:C97"/>
    <mergeCell ref="D96:D97"/>
    <mergeCell ref="E96:E97"/>
    <mergeCell ref="G11:G12"/>
    <mergeCell ref="H11:H12"/>
    <mergeCell ref="A90:K90"/>
    <mergeCell ref="A87:J87"/>
    <mergeCell ref="A88:K88"/>
    <mergeCell ref="C74:E74"/>
    <mergeCell ref="K94:K97"/>
    <mergeCell ref="J96:J97"/>
    <mergeCell ref="A2:J2"/>
    <mergeCell ref="A3:K3"/>
    <mergeCell ref="A4:K4"/>
    <mergeCell ref="A5:K5"/>
    <mergeCell ref="K9:K12"/>
    <mergeCell ref="J11:J12"/>
    <mergeCell ref="A9:A12"/>
    <mergeCell ref="B96:B97"/>
    <mergeCell ref="B9:G10"/>
    <mergeCell ref="B11:B12"/>
    <mergeCell ref="C11:C12"/>
    <mergeCell ref="D11:D12"/>
    <mergeCell ref="E11:E12"/>
    <mergeCell ref="H9:J10"/>
    <mergeCell ref="F11:F12"/>
    <mergeCell ref="I11:I12"/>
    <mergeCell ref="K43:K46"/>
    <mergeCell ref="B45:B46"/>
    <mergeCell ref="C45:C46"/>
    <mergeCell ref="D45:D46"/>
    <mergeCell ref="E45:E46"/>
    <mergeCell ref="J45:J46"/>
    <mergeCell ref="A43:A46"/>
    <mergeCell ref="B43:G44"/>
    <mergeCell ref="H43:J44"/>
    <mergeCell ref="F45:F46"/>
    <mergeCell ref="G45:G46"/>
    <mergeCell ref="H45:H46"/>
    <mergeCell ref="I45:I46"/>
    <mergeCell ref="H75:J75"/>
    <mergeCell ref="G76:J76"/>
    <mergeCell ref="G81:J81"/>
    <mergeCell ref="G82:J82"/>
    <mergeCell ref="A89:K89"/>
    <mergeCell ref="G74:J74"/>
  </mergeCells>
  <phoneticPr fontId="18" type="noConversion"/>
  <pageMargins left="1" right="0" top="0.5" bottom="0" header="0.5" footer="0.5"/>
  <pageSetup paperSize="5" scale="83" orientation="landscape" horizontalDpi="4294967294" verticalDpi="0" r:id="rId1"/>
  <headerFooter alignWithMargins="0"/>
  <rowBreaks count="1" manualBreakCount="1">
    <brk id="41" max="1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BD1294"/>
  <sheetViews>
    <sheetView view="pageBreakPreview" topLeftCell="A4" zoomScaleNormal="100" workbookViewId="0">
      <selection activeCell="G41" sqref="G41"/>
    </sheetView>
  </sheetViews>
  <sheetFormatPr defaultRowHeight="12.75" x14ac:dyDescent="0.2"/>
  <cols>
    <col min="1" max="1" width="8.42578125" customWidth="1"/>
    <col min="2" max="2" width="11.7109375" customWidth="1"/>
    <col min="3" max="3" width="2.42578125" customWidth="1"/>
    <col min="4" max="4" width="1.42578125" customWidth="1"/>
    <col min="5" max="5" width="6.7109375" customWidth="1"/>
    <col min="6" max="6" width="11.28515625" customWidth="1"/>
    <col min="7" max="7" width="4.85546875" customWidth="1"/>
    <col min="8" max="8" width="25.140625" customWidth="1"/>
    <col min="9" max="9" width="17.140625" customWidth="1"/>
    <col min="10" max="10" width="1.5703125" customWidth="1"/>
    <col min="11" max="11" width="14.28515625" customWidth="1"/>
    <col min="12" max="12" width="1.85546875" customWidth="1"/>
    <col min="13" max="13" width="16.42578125" customWidth="1"/>
    <col min="15" max="15" width="16.42578125" customWidth="1"/>
  </cols>
  <sheetData>
    <row r="1" spans="1:56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 t="s">
        <v>210</v>
      </c>
      <c r="L1" s="85" t="s">
        <v>0</v>
      </c>
      <c r="M1" s="85" t="s">
        <v>211</v>
      </c>
      <c r="N1" s="85"/>
      <c r="O1" s="85"/>
    </row>
    <row r="2" spans="1:56" ht="14.25" x14ac:dyDescent="0.2">
      <c r="A2" s="250"/>
      <c r="B2" s="250"/>
      <c r="C2" s="250"/>
      <c r="D2" s="250"/>
      <c r="E2" s="250"/>
      <c r="F2" s="250"/>
      <c r="G2" s="250"/>
      <c r="H2" s="250"/>
      <c r="I2" s="439"/>
      <c r="J2" s="440"/>
      <c r="K2" s="439" t="s">
        <v>212</v>
      </c>
      <c r="L2" s="440" t="s">
        <v>0</v>
      </c>
      <c r="M2" s="439" t="s">
        <v>532</v>
      </c>
      <c r="N2" s="250"/>
      <c r="O2" s="250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</row>
    <row r="3" spans="1:56" ht="14.25" x14ac:dyDescent="0.2">
      <c r="A3" s="250"/>
      <c r="B3" s="250"/>
      <c r="C3" s="250"/>
      <c r="D3" s="250"/>
      <c r="E3" s="250"/>
      <c r="F3" s="250"/>
      <c r="G3" s="250"/>
      <c r="H3" s="250"/>
      <c r="I3" s="439"/>
      <c r="J3" s="440"/>
      <c r="K3" s="439" t="s">
        <v>213</v>
      </c>
      <c r="L3" s="440" t="s">
        <v>0</v>
      </c>
      <c r="M3" s="441" t="s">
        <v>533</v>
      </c>
      <c r="N3" s="250"/>
      <c r="O3" s="250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</row>
    <row r="4" spans="1:56" ht="14.25" x14ac:dyDescent="0.2">
      <c r="A4" s="250"/>
      <c r="B4" s="250"/>
      <c r="C4" s="250"/>
      <c r="D4" s="250"/>
      <c r="E4" s="250"/>
      <c r="F4" s="250"/>
      <c r="G4" s="250"/>
      <c r="H4" s="250"/>
      <c r="I4" s="439"/>
      <c r="J4" s="440"/>
      <c r="K4" s="439" t="s">
        <v>214</v>
      </c>
      <c r="L4" s="440" t="s">
        <v>0</v>
      </c>
      <c r="M4" s="439" t="s">
        <v>341</v>
      </c>
      <c r="N4" s="250"/>
      <c r="O4" s="250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</row>
    <row r="5" spans="1:56" ht="14.25" x14ac:dyDescent="0.2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</row>
    <row r="6" spans="1:56" ht="14.25" x14ac:dyDescent="0.2">
      <c r="A6" s="661" t="s">
        <v>221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56" ht="14.25" x14ac:dyDescent="0.2">
      <c r="A7" s="661" t="s">
        <v>215</v>
      </c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</row>
    <row r="8" spans="1:56" ht="14.25" x14ac:dyDescent="0.2">
      <c r="A8" s="796" t="s">
        <v>340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51"/>
      <c r="Q8" s="51"/>
      <c r="R8" s="51"/>
      <c r="S8" s="51" t="s">
        <v>104</v>
      </c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</row>
    <row r="9" spans="1:56" ht="14.25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51"/>
      <c r="Q9" s="51"/>
      <c r="R9" s="51"/>
      <c r="S9" s="51" t="s">
        <v>364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</row>
    <row r="10" spans="1:56" s="7" customFormat="1" ht="14.25" customHeight="1" x14ac:dyDescent="0.2">
      <c r="A10" s="797" t="s">
        <v>216</v>
      </c>
      <c r="B10" s="798" t="s">
        <v>217</v>
      </c>
      <c r="C10" s="799"/>
      <c r="D10" s="798" t="s">
        <v>190</v>
      </c>
      <c r="E10" s="802"/>
      <c r="F10" s="802"/>
      <c r="G10" s="802"/>
      <c r="H10" s="799"/>
      <c r="I10" s="778"/>
      <c r="J10" s="779"/>
      <c r="K10" s="792" t="s">
        <v>190</v>
      </c>
      <c r="L10" s="792"/>
      <c r="M10" s="792"/>
      <c r="N10" s="792"/>
      <c r="O10" s="792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</row>
    <row r="11" spans="1:56" s="7" customFormat="1" ht="14.25" x14ac:dyDescent="0.2">
      <c r="A11" s="748"/>
      <c r="B11" s="800"/>
      <c r="C11" s="801"/>
      <c r="D11" s="800"/>
      <c r="E11" s="803"/>
      <c r="F11" s="803"/>
      <c r="G11" s="803"/>
      <c r="H11" s="801"/>
      <c r="I11" s="781"/>
      <c r="J11" s="782"/>
      <c r="K11" s="792"/>
      <c r="L11" s="792"/>
      <c r="M11" s="792"/>
      <c r="N11" s="792"/>
      <c r="O11" s="792"/>
      <c r="P11" s="86"/>
      <c r="Q11" s="86"/>
      <c r="R11" s="86"/>
      <c r="S11" s="87" t="s">
        <v>218</v>
      </c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</row>
    <row r="12" spans="1:56" ht="14.25" x14ac:dyDescent="0.2">
      <c r="A12" s="444">
        <v>1</v>
      </c>
      <c r="B12" s="806">
        <v>2</v>
      </c>
      <c r="C12" s="807"/>
      <c r="D12" s="806">
        <v>3</v>
      </c>
      <c r="E12" s="804"/>
      <c r="F12" s="804"/>
      <c r="G12" s="804"/>
      <c r="H12" s="807"/>
      <c r="I12" s="804"/>
      <c r="J12" s="804"/>
      <c r="K12" s="805">
        <v>5</v>
      </c>
      <c r="L12" s="805"/>
      <c r="M12" s="805"/>
      <c r="N12" s="805"/>
      <c r="O12" s="805"/>
      <c r="P12" s="51"/>
      <c r="Q12" s="51"/>
      <c r="R12" s="51"/>
      <c r="S12" s="88" t="s">
        <v>219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</row>
    <row r="13" spans="1:56" ht="14.25" x14ac:dyDescent="0.2">
      <c r="A13" s="445"/>
      <c r="B13" s="171"/>
      <c r="C13" s="171"/>
      <c r="D13" s="199"/>
      <c r="E13" s="226"/>
      <c r="F13" s="226"/>
      <c r="G13" s="226"/>
      <c r="H13" s="227"/>
      <c r="I13" s="226"/>
      <c r="J13" s="227"/>
      <c r="K13" s="171"/>
      <c r="L13" s="171"/>
      <c r="M13" s="226"/>
      <c r="N13" s="226"/>
      <c r="O13" s="227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</row>
    <row r="14" spans="1:56" ht="14.25" x14ac:dyDescent="0.2">
      <c r="A14" s="216">
        <v>1</v>
      </c>
      <c r="B14" s="559" t="str">
        <f>+MASTER!H37</f>
        <v>30-01-2014</v>
      </c>
      <c r="C14" s="171"/>
      <c r="D14" s="198"/>
      <c r="E14" s="171" t="s">
        <v>150</v>
      </c>
      <c r="F14" s="171"/>
      <c r="G14" s="171"/>
      <c r="H14" s="225"/>
      <c r="I14" s="224">
        <f>+'REALISASI PEN'!F78</f>
        <v>142304120</v>
      </c>
      <c r="J14" s="225"/>
      <c r="K14" s="171" t="s">
        <v>527</v>
      </c>
      <c r="L14" s="171"/>
      <c r="M14" s="171"/>
      <c r="N14" s="171" t="str">
        <f>+MASTER!H36</f>
        <v>30 Januari  2014</v>
      </c>
      <c r="O14" s="225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</row>
    <row r="15" spans="1:56" ht="14.25" x14ac:dyDescent="0.2">
      <c r="A15" s="216"/>
      <c r="B15" s="559"/>
      <c r="C15" s="171"/>
      <c r="D15" s="198"/>
      <c r="E15" s="171"/>
      <c r="F15" s="171"/>
      <c r="G15" s="171"/>
      <c r="H15" s="225"/>
      <c r="I15" s="171"/>
      <c r="J15" s="225"/>
      <c r="K15" s="171"/>
      <c r="L15" s="171"/>
      <c r="M15" s="171"/>
      <c r="N15" s="171"/>
      <c r="O15" s="225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</row>
    <row r="16" spans="1:56" ht="14.25" x14ac:dyDescent="0.2">
      <c r="A16" s="446"/>
      <c r="B16" s="559"/>
      <c r="C16" s="171"/>
      <c r="D16" s="198"/>
      <c r="E16" s="171"/>
      <c r="F16" s="171"/>
      <c r="G16" s="171"/>
      <c r="H16" s="225"/>
      <c r="I16" s="224"/>
      <c r="J16" s="225"/>
      <c r="K16" s="171"/>
      <c r="L16" s="171"/>
      <c r="M16" s="171"/>
      <c r="N16" s="171"/>
      <c r="O16" s="225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</row>
    <row r="17" spans="1:56" ht="14.25" x14ac:dyDescent="0.2">
      <c r="A17" s="196"/>
      <c r="B17" s="559"/>
      <c r="C17" s="171"/>
      <c r="D17" s="198"/>
      <c r="E17" s="171"/>
      <c r="F17" s="171"/>
      <c r="G17" s="171"/>
      <c r="H17" s="225"/>
      <c r="I17" s="171"/>
      <c r="J17" s="225"/>
      <c r="K17" s="171"/>
      <c r="L17" s="171"/>
      <c r="M17" s="171"/>
      <c r="N17" s="171"/>
      <c r="O17" s="225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</row>
    <row r="18" spans="1:56" ht="14.25" x14ac:dyDescent="0.2">
      <c r="A18" s="216"/>
      <c r="B18" s="559"/>
      <c r="C18" s="171"/>
      <c r="D18" s="198"/>
      <c r="E18" s="171"/>
      <c r="F18" s="171"/>
      <c r="G18" s="171"/>
      <c r="H18" s="225"/>
      <c r="I18" s="224"/>
      <c r="J18" s="225"/>
      <c r="K18" s="171"/>
      <c r="L18" s="171"/>
      <c r="M18" s="171"/>
      <c r="N18" s="171"/>
      <c r="O18" s="225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</row>
    <row r="19" spans="1:56" ht="14.25" x14ac:dyDescent="0.2">
      <c r="A19" s="196"/>
      <c r="B19" s="559"/>
      <c r="C19" s="171"/>
      <c r="D19" s="198"/>
      <c r="E19" s="171"/>
      <c r="F19" s="171"/>
      <c r="G19" s="171"/>
      <c r="H19" s="225"/>
      <c r="I19" s="171"/>
      <c r="J19" s="225"/>
      <c r="K19" s="171"/>
      <c r="L19" s="171"/>
      <c r="M19" s="171"/>
      <c r="N19" s="171"/>
      <c r="O19" s="225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</row>
    <row r="20" spans="1:56" ht="14.25" x14ac:dyDescent="0.2">
      <c r="A20" s="216">
        <v>2</v>
      </c>
      <c r="B20" s="559" t="str">
        <f>+MASTER!H37</f>
        <v>30-01-2014</v>
      </c>
      <c r="C20" s="171"/>
      <c r="D20" s="198"/>
      <c r="E20" s="171" t="s">
        <v>220</v>
      </c>
      <c r="F20" s="171"/>
      <c r="G20" s="171"/>
      <c r="H20" s="225"/>
      <c r="I20" s="224">
        <f>+'REALISASI PEN'!F87</f>
        <v>0</v>
      </c>
      <c r="J20" s="225"/>
      <c r="K20" s="171"/>
      <c r="L20" s="171"/>
      <c r="M20" s="171"/>
      <c r="N20" s="171"/>
      <c r="O20" s="225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</row>
    <row r="21" spans="1:56" ht="14.25" x14ac:dyDescent="0.2">
      <c r="A21" s="196"/>
      <c r="B21" s="559"/>
      <c r="C21" s="171"/>
      <c r="D21" s="198"/>
      <c r="E21" s="171"/>
      <c r="F21" s="171"/>
      <c r="G21" s="171"/>
      <c r="H21" s="225"/>
      <c r="I21" s="171"/>
      <c r="J21" s="225"/>
      <c r="K21" s="171"/>
      <c r="L21" s="171"/>
      <c r="M21" s="171"/>
      <c r="N21" s="171"/>
      <c r="O21" s="225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</row>
    <row r="22" spans="1:56" ht="14.25" x14ac:dyDescent="0.2">
      <c r="A22" s="196"/>
      <c r="B22" s="559"/>
      <c r="C22" s="171"/>
      <c r="D22" s="198"/>
      <c r="E22" s="171"/>
      <c r="F22" s="171"/>
      <c r="G22" s="171"/>
      <c r="H22" s="225"/>
      <c r="I22" s="171"/>
      <c r="J22" s="225"/>
      <c r="K22" s="442"/>
      <c r="L22" s="442"/>
      <c r="M22" s="171"/>
      <c r="N22" s="171"/>
      <c r="O22" s="225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</row>
    <row r="23" spans="1:56" ht="14.25" x14ac:dyDescent="0.2">
      <c r="A23" s="196"/>
      <c r="B23" s="559"/>
      <c r="C23" s="171"/>
      <c r="D23" s="198"/>
      <c r="E23" s="171"/>
      <c r="F23" s="171"/>
      <c r="G23" s="171"/>
      <c r="H23" s="225"/>
      <c r="I23" s="171"/>
      <c r="J23" s="225"/>
      <c r="K23" s="442"/>
      <c r="L23" s="442"/>
      <c r="M23" s="171"/>
      <c r="N23" s="171"/>
      <c r="O23" s="225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</row>
    <row r="24" spans="1:56" ht="14.25" x14ac:dyDescent="0.2">
      <c r="A24" s="197"/>
      <c r="B24" s="560"/>
      <c r="C24" s="214"/>
      <c r="D24" s="447"/>
      <c r="E24" s="214"/>
      <c r="F24" s="214"/>
      <c r="G24" s="214"/>
      <c r="H24" s="448"/>
      <c r="I24" s="214"/>
      <c r="J24" s="448"/>
      <c r="K24" s="443"/>
      <c r="L24" s="443"/>
      <c r="M24" s="214"/>
      <c r="N24" s="214"/>
      <c r="O24" s="448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</row>
    <row r="25" spans="1:56" ht="14.25" x14ac:dyDescent="0.2">
      <c r="A25" s="577" t="s">
        <v>538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</row>
    <row r="26" spans="1:56" ht="14.25" x14ac:dyDescent="0.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</row>
    <row r="27" spans="1:56" ht="14.25" x14ac:dyDescent="0.2">
      <c r="A27" s="85"/>
      <c r="B27" s="687" t="s">
        <v>143</v>
      </c>
      <c r="C27" s="687"/>
      <c r="D27" s="687"/>
      <c r="E27" s="687"/>
      <c r="F27" s="687"/>
      <c r="G27" s="85"/>
      <c r="H27" s="85"/>
      <c r="I27" s="405"/>
      <c r="J27" s="405"/>
      <c r="K27" s="687" t="str">
        <f>+MASTER!G31</f>
        <v>Semarang, 30 Januari  2014</v>
      </c>
      <c r="L27" s="687"/>
      <c r="M27" s="687"/>
      <c r="N27" s="687"/>
      <c r="O27" s="85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</row>
    <row r="28" spans="1:56" ht="14.25" x14ac:dyDescent="0.2">
      <c r="A28" s="85"/>
      <c r="B28" s="687" t="s">
        <v>85</v>
      </c>
      <c r="C28" s="687"/>
      <c r="D28" s="687"/>
      <c r="E28" s="687"/>
      <c r="F28" s="687"/>
      <c r="G28" s="85"/>
      <c r="H28" s="85"/>
      <c r="I28" s="85"/>
      <c r="J28" s="405"/>
      <c r="K28" s="687" t="s">
        <v>144</v>
      </c>
      <c r="L28" s="687"/>
      <c r="M28" s="687"/>
      <c r="N28" s="687"/>
      <c r="O28" s="85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</row>
    <row r="29" spans="1:56" ht="14.25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</row>
    <row r="30" spans="1:56" ht="14.25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</row>
    <row r="31" spans="1:56" ht="14.25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</row>
    <row r="32" spans="1:56" ht="14.25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</row>
    <row r="33" spans="1:56" ht="14.25" x14ac:dyDescent="0.2">
      <c r="A33" s="85"/>
      <c r="B33" s="793" t="s">
        <v>86</v>
      </c>
      <c r="C33" s="793"/>
      <c r="D33" s="793"/>
      <c r="E33" s="793"/>
      <c r="F33" s="793"/>
      <c r="G33" s="793"/>
      <c r="H33" s="85"/>
      <c r="I33" s="85"/>
      <c r="J33" s="405"/>
      <c r="K33" s="795" t="str">
        <f>MASTER!H76</f>
        <v>S i s w a n t o, S E</v>
      </c>
      <c r="L33" s="795"/>
      <c r="M33" s="795"/>
      <c r="N33" s="795"/>
      <c r="O33" s="85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</row>
    <row r="34" spans="1:56" ht="14.25" x14ac:dyDescent="0.2">
      <c r="A34" s="85"/>
      <c r="B34" s="794" t="s">
        <v>363</v>
      </c>
      <c r="C34" s="794"/>
      <c r="D34" s="794"/>
      <c r="E34" s="794"/>
      <c r="F34" s="794"/>
      <c r="G34" s="794"/>
      <c r="H34" s="85"/>
      <c r="I34" s="85"/>
      <c r="J34" s="405"/>
      <c r="K34" s="687" t="str">
        <f>MASTER!H77</f>
        <v>NIP. 19640814 199103 1 011</v>
      </c>
      <c r="L34" s="687"/>
      <c r="M34" s="687"/>
      <c r="N34" s="687"/>
      <c r="O34" s="85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</row>
    <row r="35" spans="1:56" ht="14.25" x14ac:dyDescent="0.2">
      <c r="A35" s="578"/>
      <c r="B35" s="579"/>
      <c r="C35" s="579"/>
      <c r="D35" s="579"/>
      <c r="E35" s="579"/>
      <c r="F35" s="579"/>
      <c r="G35" s="579"/>
      <c r="H35" s="43"/>
      <c r="I35" s="43"/>
      <c r="J35" s="43"/>
      <c r="K35" s="43"/>
      <c r="L35" s="43"/>
      <c r="M35" s="43"/>
      <c r="N35" s="43"/>
      <c r="O35" s="43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</row>
    <row r="36" spans="1:56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</row>
    <row r="37" spans="1:56" ht="14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38" spans="1:56" ht="14.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</row>
    <row r="39" spans="1:56" ht="14.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</row>
    <row r="40" spans="1:56" ht="14.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</row>
    <row r="41" spans="1:56" ht="14.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</row>
    <row r="42" spans="1:56" ht="14.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</row>
    <row r="43" spans="1:56" ht="14.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</row>
    <row r="44" spans="1:56" ht="14.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</row>
    <row r="45" spans="1:56" ht="14.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</row>
    <row r="46" spans="1:56" ht="14.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</row>
    <row r="47" spans="1:56" ht="14.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</row>
    <row r="48" spans="1:56" ht="14.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</row>
    <row r="49" spans="1:56" ht="14.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</row>
    <row r="50" spans="1:56" ht="14.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</row>
    <row r="51" spans="1:56" ht="14.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</row>
    <row r="52" spans="1:56" ht="14.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</row>
    <row r="53" spans="1:56" ht="14.2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</row>
    <row r="54" spans="1:56" ht="14.2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</row>
    <row r="55" spans="1:56" ht="14.25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</row>
    <row r="56" spans="1:56" ht="14.25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</row>
    <row r="57" spans="1:56" ht="14.25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</row>
    <row r="58" spans="1:56" ht="14.25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</row>
    <row r="59" spans="1:56" ht="14.25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</row>
    <row r="60" spans="1:56" ht="14.25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</row>
    <row r="61" spans="1:56" ht="14.25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</row>
    <row r="62" spans="1:56" ht="14.25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</row>
    <row r="63" spans="1:56" ht="14.25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</row>
    <row r="64" spans="1:56" ht="14.25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</row>
    <row r="65" spans="1:56" ht="14.25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</row>
    <row r="66" spans="1:56" ht="14.25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</row>
    <row r="67" spans="1:56" ht="14.25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</row>
    <row r="68" spans="1:56" ht="14.25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</row>
    <row r="69" spans="1:56" ht="14.25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</row>
    <row r="70" spans="1:56" ht="14.25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</row>
    <row r="71" spans="1:56" ht="14.25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</row>
    <row r="72" spans="1:56" ht="14.25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</row>
    <row r="73" spans="1:56" ht="14.25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</row>
    <row r="74" spans="1:56" ht="14.25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</row>
    <row r="75" spans="1:56" ht="14.25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</row>
    <row r="76" spans="1:56" ht="14.25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</row>
    <row r="77" spans="1:56" ht="14.25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</row>
    <row r="78" spans="1:56" ht="14.25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</row>
    <row r="79" spans="1:56" ht="14.25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</row>
    <row r="80" spans="1:56" ht="14.25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</row>
    <row r="81" spans="1:56" ht="14.25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</row>
    <row r="82" spans="1:56" ht="14.25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</row>
    <row r="83" spans="1:56" ht="14.25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</row>
    <row r="84" spans="1:56" ht="14.25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</row>
    <row r="85" spans="1:56" ht="14.25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</row>
    <row r="86" spans="1:56" ht="14.25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</row>
    <row r="87" spans="1:56" ht="14.25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</row>
    <row r="88" spans="1:56" ht="14.25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</row>
    <row r="89" spans="1:56" ht="14.25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</row>
    <row r="90" spans="1:56" ht="14.25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</row>
    <row r="91" spans="1:56" ht="14.25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</row>
    <row r="92" spans="1:56" ht="14.25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</row>
    <row r="93" spans="1:56" ht="14.25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</row>
    <row r="94" spans="1:56" ht="14.25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</row>
    <row r="95" spans="1:56" ht="14.25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</row>
    <row r="96" spans="1:56" ht="14.25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</row>
    <row r="97" spans="1:56" ht="14.25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</row>
    <row r="98" spans="1:56" ht="14.25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</row>
    <row r="99" spans="1:56" ht="14.25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</row>
    <row r="100" spans="1:56" ht="14.25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</row>
    <row r="101" spans="1:56" ht="14.25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</row>
    <row r="102" spans="1:56" ht="14.25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</row>
    <row r="103" spans="1:56" ht="14.25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</row>
    <row r="104" spans="1:56" ht="14.25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</row>
    <row r="105" spans="1:56" ht="14.25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</row>
    <row r="106" spans="1:56" ht="14.25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</row>
    <row r="107" spans="1:56" ht="14.25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</row>
    <row r="108" spans="1:56" ht="14.25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</row>
    <row r="109" spans="1:56" ht="14.25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</row>
    <row r="110" spans="1:56" ht="14.25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</row>
    <row r="111" spans="1:56" ht="14.25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</row>
    <row r="112" spans="1:56" ht="14.25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</row>
    <row r="113" spans="1:56" ht="14.25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</row>
    <row r="114" spans="1:56" ht="14.25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</row>
    <row r="115" spans="1:56" ht="14.25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</row>
    <row r="116" spans="1:56" ht="14.25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</row>
    <row r="117" spans="1:56" ht="14.25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</row>
    <row r="118" spans="1:56" ht="14.25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</row>
    <row r="119" spans="1:56" ht="14.25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</row>
    <row r="120" spans="1:56" ht="14.25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</row>
    <row r="121" spans="1:56" ht="14.25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</row>
    <row r="122" spans="1:56" ht="14.25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</row>
    <row r="123" spans="1:56" ht="14.25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</row>
    <row r="124" spans="1:56" ht="14.25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</row>
    <row r="125" spans="1:56" ht="14.25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</row>
    <row r="126" spans="1:56" ht="14.25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</row>
    <row r="127" spans="1:56" ht="14.25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</row>
    <row r="128" spans="1:56" ht="14.25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</row>
    <row r="129" spans="1:56" ht="14.25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</row>
    <row r="130" spans="1:56" ht="14.25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</row>
    <row r="131" spans="1:56" ht="14.25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</row>
    <row r="132" spans="1:56" ht="14.25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</row>
    <row r="133" spans="1:56" ht="14.25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</row>
    <row r="134" spans="1:56" ht="14.25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</row>
    <row r="135" spans="1:56" ht="14.25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</row>
    <row r="136" spans="1:56" ht="14.25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</row>
    <row r="137" spans="1:56" ht="14.25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</row>
    <row r="138" spans="1:56" ht="14.25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</row>
    <row r="139" spans="1:56" ht="14.25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</row>
    <row r="140" spans="1:56" ht="14.25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</row>
    <row r="141" spans="1:56" ht="14.25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</row>
    <row r="142" spans="1:56" ht="14.25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</row>
    <row r="143" spans="1:56" ht="14.25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</row>
    <row r="144" spans="1:56" ht="14.25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</row>
    <row r="145" spans="1:56" ht="14.25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</row>
    <row r="146" spans="1:56" ht="14.25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</row>
    <row r="147" spans="1:56" ht="14.25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</row>
    <row r="148" spans="1:56" ht="14.25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</row>
    <row r="149" spans="1:56" ht="14.25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</row>
    <row r="150" spans="1:56" ht="14.25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</row>
    <row r="151" spans="1:56" ht="14.25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</row>
    <row r="152" spans="1:56" ht="14.25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</row>
    <row r="153" spans="1:56" ht="14.25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</row>
    <row r="154" spans="1:56" ht="14.25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</row>
    <row r="155" spans="1:56" ht="14.25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</row>
    <row r="156" spans="1:56" ht="14.25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</row>
    <row r="157" spans="1:56" ht="14.25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</row>
    <row r="158" spans="1:56" ht="14.25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</row>
    <row r="159" spans="1:56" ht="14.25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</row>
    <row r="160" spans="1:56" ht="14.25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</row>
    <row r="161" spans="1:56" ht="14.25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</row>
    <row r="162" spans="1:56" ht="14.25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</row>
    <row r="163" spans="1:56" ht="14.25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</row>
    <row r="164" spans="1:56" ht="14.25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</row>
    <row r="165" spans="1:56" ht="14.25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</row>
    <row r="166" spans="1:56" ht="14.25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</row>
    <row r="167" spans="1:56" ht="14.25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</row>
    <row r="168" spans="1:56" ht="14.25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</row>
    <row r="169" spans="1:56" ht="14.25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</row>
    <row r="170" spans="1:56" ht="14.25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</row>
    <row r="171" spans="1:56" ht="14.25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</row>
    <row r="172" spans="1:56" ht="14.25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</row>
    <row r="173" spans="1:56" ht="14.25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</row>
    <row r="174" spans="1:56" ht="14.25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</row>
    <row r="175" spans="1:56" ht="14.25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</row>
    <row r="176" spans="1:56" ht="14.25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</row>
    <row r="177" spans="1:56" ht="14.25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</row>
    <row r="178" spans="1:56" ht="14.25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</row>
    <row r="179" spans="1:56" ht="14.25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</row>
    <row r="180" spans="1:56" ht="14.25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</row>
    <row r="181" spans="1:56" ht="14.25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</row>
    <row r="182" spans="1:56" ht="14.25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</row>
    <row r="183" spans="1:56" ht="14.25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</row>
    <row r="184" spans="1:56" ht="14.25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</row>
    <row r="185" spans="1:56" ht="14.25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</row>
    <row r="186" spans="1:56" ht="14.25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</row>
    <row r="187" spans="1:56" ht="14.25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</row>
    <row r="188" spans="1:56" ht="14.25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</row>
    <row r="189" spans="1:56" ht="14.25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</row>
    <row r="190" spans="1:56" ht="14.25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</row>
    <row r="191" spans="1:56" ht="14.25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</row>
    <row r="192" spans="1:56" ht="14.25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</row>
    <row r="193" spans="1:56" ht="14.25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</row>
    <row r="194" spans="1:56" ht="14.25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</row>
    <row r="195" spans="1:56" ht="14.25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</row>
    <row r="196" spans="1:56" ht="14.25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</row>
    <row r="197" spans="1:56" ht="14.25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</row>
    <row r="198" spans="1:56" ht="14.25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</row>
    <row r="199" spans="1:56" ht="14.25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</row>
    <row r="200" spans="1:56" ht="14.25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</row>
    <row r="201" spans="1:56" ht="14.25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</row>
    <row r="202" spans="1:56" ht="14.25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</row>
    <row r="203" spans="1:56" ht="14.25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</row>
    <row r="204" spans="1:56" ht="14.25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</row>
    <row r="205" spans="1:56" ht="14.25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</row>
    <row r="206" spans="1:56" ht="14.25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</row>
    <row r="207" spans="1:56" ht="14.25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</row>
    <row r="208" spans="1:56" ht="14.25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</row>
    <row r="209" spans="1:56" ht="14.25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</row>
    <row r="210" spans="1:56" ht="14.25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</row>
    <row r="211" spans="1:56" ht="14.25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</row>
    <row r="212" spans="1:56" ht="14.25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</row>
    <row r="213" spans="1:56" ht="14.25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</row>
    <row r="214" spans="1:56" ht="14.25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</row>
    <row r="215" spans="1:56" ht="14.25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</row>
    <row r="216" spans="1:56" ht="14.25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</row>
    <row r="217" spans="1:56" ht="14.25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</row>
    <row r="218" spans="1:56" ht="14.25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</row>
    <row r="219" spans="1:56" ht="14.25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</row>
    <row r="220" spans="1:56" ht="14.25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</row>
    <row r="221" spans="1:56" ht="14.25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</row>
    <row r="222" spans="1:56" ht="14.25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</row>
    <row r="223" spans="1:56" ht="14.25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</row>
    <row r="224" spans="1:56" ht="14.25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</row>
    <row r="225" spans="1:56" ht="14.25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</row>
    <row r="226" spans="1:56" ht="14.25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</row>
    <row r="227" spans="1:56" ht="14.25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</row>
    <row r="228" spans="1:56" ht="14.25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</row>
    <row r="229" spans="1:56" ht="14.25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</row>
    <row r="230" spans="1:56" ht="14.25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</row>
    <row r="231" spans="1:56" ht="14.25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</row>
    <row r="232" spans="1:56" ht="14.25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</row>
    <row r="233" spans="1:56" ht="14.25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</row>
    <row r="234" spans="1:56" ht="14.25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</row>
    <row r="235" spans="1:56" ht="14.25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</row>
    <row r="236" spans="1:56" ht="14.25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</row>
    <row r="237" spans="1:56" ht="14.25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</row>
    <row r="238" spans="1:56" ht="14.25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</row>
    <row r="239" spans="1:56" ht="14.25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</row>
    <row r="240" spans="1:56" ht="14.25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</row>
    <row r="241" spans="1:56" ht="14.25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</row>
    <row r="242" spans="1:56" ht="14.25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</row>
    <row r="243" spans="1:56" ht="14.25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</row>
    <row r="244" spans="1:56" ht="14.25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</row>
    <row r="245" spans="1:56" ht="14.25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</row>
    <row r="246" spans="1:56" ht="14.25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</row>
    <row r="247" spans="1:56" ht="14.25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</row>
    <row r="248" spans="1:56" ht="14.25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</row>
    <row r="249" spans="1:56" ht="14.25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</row>
    <row r="250" spans="1:56" ht="14.25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</row>
    <row r="251" spans="1:56" ht="14.25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</row>
    <row r="252" spans="1:56" ht="14.25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</row>
    <row r="253" spans="1:56" ht="14.25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</row>
    <row r="254" spans="1:56" ht="14.25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</row>
    <row r="255" spans="1:56" ht="14.25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</row>
    <row r="256" spans="1:56" ht="14.25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</row>
    <row r="257" spans="1:56" ht="14.25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</row>
    <row r="258" spans="1:56" ht="14.25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</row>
    <row r="259" spans="1:56" ht="14.25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</row>
    <row r="260" spans="1:56" ht="14.25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</row>
    <row r="261" spans="1:56" ht="14.25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</row>
    <row r="262" spans="1:56" ht="14.25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</row>
    <row r="263" spans="1:56" ht="14.25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</row>
    <row r="264" spans="1:56" ht="14.25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</row>
    <row r="265" spans="1:56" ht="14.25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</row>
    <row r="266" spans="1:56" ht="14.25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</row>
    <row r="267" spans="1:56" ht="14.25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</row>
    <row r="268" spans="1:56" ht="14.25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</row>
    <row r="269" spans="1:56" ht="14.25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</row>
    <row r="270" spans="1:56" ht="14.25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</row>
    <row r="271" spans="1:56" ht="14.25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</row>
    <row r="272" spans="1:56" ht="14.25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</row>
    <row r="273" spans="1:56" ht="14.25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</row>
    <row r="274" spans="1:56" ht="14.25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</row>
    <row r="275" spans="1:56" ht="14.25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</row>
    <row r="276" spans="1:56" ht="14.25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</row>
    <row r="277" spans="1:56" ht="14.25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</row>
    <row r="278" spans="1:56" ht="14.25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</row>
    <row r="279" spans="1:56" ht="14.25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</row>
    <row r="280" spans="1:56" ht="14.25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</row>
    <row r="281" spans="1:56" ht="14.25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</row>
    <row r="282" spans="1:56" ht="14.25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</row>
    <row r="283" spans="1:56" ht="14.25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</row>
    <row r="284" spans="1:56" ht="14.25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</row>
    <row r="285" spans="1:56" ht="14.25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</row>
    <row r="286" spans="1:56" ht="14.25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</row>
    <row r="287" spans="1:56" ht="14.25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</row>
    <row r="288" spans="1:56" ht="14.25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</row>
    <row r="289" spans="1:56" ht="14.25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</row>
    <row r="290" spans="1:56" ht="14.25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</row>
    <row r="291" spans="1:56" ht="14.25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</row>
    <row r="292" spans="1:56" ht="14.25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</row>
    <row r="293" spans="1:56" ht="14.25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</row>
    <row r="294" spans="1:56" ht="14.25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</row>
    <row r="295" spans="1:56" ht="14.25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</row>
    <row r="296" spans="1:56" ht="14.25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</row>
    <row r="297" spans="1:56" ht="14.25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</row>
    <row r="298" spans="1:56" ht="14.25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</row>
    <row r="299" spans="1:56" ht="14.25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</row>
    <row r="300" spans="1:56" ht="14.25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</row>
    <row r="301" spans="1:56" ht="14.25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</row>
    <row r="302" spans="1:56" ht="14.25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</row>
    <row r="303" spans="1:56" ht="14.25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</row>
    <row r="304" spans="1:56" ht="14.25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</row>
    <row r="305" spans="1:56" ht="14.25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</row>
    <row r="306" spans="1:56" ht="14.25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</row>
    <row r="307" spans="1:56" ht="14.25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</row>
    <row r="308" spans="1:56" ht="14.25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</row>
    <row r="309" spans="1:56" ht="14.25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</row>
    <row r="310" spans="1:56" ht="14.25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</row>
    <row r="311" spans="1:56" ht="14.25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</row>
    <row r="312" spans="1:56" ht="14.25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</row>
    <row r="313" spans="1:56" ht="14.25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</row>
    <row r="314" spans="1:56" ht="14.25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</row>
    <row r="315" spans="1:56" ht="14.25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</row>
    <row r="316" spans="1:56" ht="14.25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</row>
    <row r="317" spans="1:56" ht="14.25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</row>
    <row r="318" spans="1:56" ht="14.25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</row>
    <row r="319" spans="1:56" ht="14.25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</row>
    <row r="320" spans="1:56" ht="14.25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</row>
    <row r="321" spans="1:56" ht="14.25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</row>
    <row r="322" spans="1:56" ht="14.25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</row>
    <row r="323" spans="1:56" ht="14.25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</row>
    <row r="324" spans="1:56" ht="14.25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</row>
    <row r="325" spans="1:56" ht="14.25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</row>
    <row r="326" spans="1:56" ht="14.25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</row>
    <row r="327" spans="1:56" ht="14.25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</row>
    <row r="328" spans="1:56" ht="14.25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</row>
    <row r="329" spans="1:56" ht="14.25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</row>
    <row r="330" spans="1:56" ht="14.25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</row>
    <row r="331" spans="1:56" ht="14.25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</row>
    <row r="332" spans="1:56" ht="14.25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</row>
    <row r="333" spans="1:56" ht="14.25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</row>
    <row r="334" spans="1:56" ht="14.25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</row>
    <row r="335" spans="1:56" ht="14.25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</row>
    <row r="336" spans="1:56" ht="14.25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</row>
    <row r="337" spans="1:56" ht="14.25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</row>
    <row r="338" spans="1:56" ht="14.25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</row>
    <row r="339" spans="1:56" ht="14.25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</row>
    <row r="340" spans="1:56" ht="14.25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</row>
    <row r="341" spans="1:56" ht="14.25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</row>
    <row r="342" spans="1:56" ht="14.25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</row>
    <row r="343" spans="1:56" ht="14.25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</row>
    <row r="344" spans="1:56" ht="14.25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</row>
    <row r="345" spans="1:56" ht="14.25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</row>
    <row r="346" spans="1:56" ht="14.25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</row>
    <row r="347" spans="1:56" ht="14.25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</row>
    <row r="348" spans="1:56" ht="14.25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</row>
    <row r="349" spans="1:56" ht="14.25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</row>
    <row r="350" spans="1:56" ht="14.25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</row>
    <row r="351" spans="1:56" ht="14.25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</row>
    <row r="352" spans="1:56" ht="14.25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</row>
    <row r="353" spans="1:56" ht="14.25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</row>
    <row r="354" spans="1:56" ht="14.25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</row>
    <row r="355" spans="1:56" ht="14.25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</row>
    <row r="356" spans="1:56" ht="14.25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</row>
    <row r="357" spans="1:56" ht="14.25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</row>
    <row r="358" spans="1:56" ht="14.25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</row>
    <row r="359" spans="1:56" ht="14.25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</row>
    <row r="360" spans="1:56" ht="14.25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</row>
    <row r="361" spans="1:56" ht="14.25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</row>
    <row r="362" spans="1:56" ht="14.25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</row>
    <row r="363" spans="1:56" ht="14.25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</row>
    <row r="364" spans="1:56" ht="14.25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</row>
    <row r="365" spans="1:56" ht="14.25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</row>
    <row r="366" spans="1:56" ht="14.25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</row>
    <row r="367" spans="1:56" ht="14.25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</row>
    <row r="368" spans="1:56" ht="14.25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</row>
    <row r="369" spans="1:56" ht="14.25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</row>
    <row r="370" spans="1:56" ht="14.25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</row>
    <row r="371" spans="1:56" ht="14.25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</row>
    <row r="372" spans="1:56" ht="14.25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</row>
    <row r="373" spans="1:56" ht="14.25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</row>
    <row r="374" spans="1:56" ht="14.25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</row>
    <row r="375" spans="1:56" ht="14.25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</row>
    <row r="376" spans="1:56" ht="14.25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</row>
    <row r="377" spans="1:56" ht="14.25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</row>
    <row r="378" spans="1:56" ht="14.25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</row>
    <row r="379" spans="1:56" ht="14.25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</row>
    <row r="380" spans="1:56" ht="14.25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</row>
    <row r="381" spans="1:56" ht="14.25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</row>
    <row r="382" spans="1:56" ht="14.25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</row>
    <row r="383" spans="1:56" ht="14.25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</row>
    <row r="384" spans="1:56" ht="14.25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</row>
    <row r="385" spans="1:56" ht="14.25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</row>
    <row r="386" spans="1:56" ht="14.25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</row>
    <row r="387" spans="1:56" ht="14.25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</row>
    <row r="388" spans="1:56" ht="14.25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</row>
    <row r="389" spans="1:56" ht="14.25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</row>
    <row r="390" spans="1:56" ht="14.25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</row>
    <row r="391" spans="1:56" ht="14.25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</row>
    <row r="392" spans="1:56" ht="14.25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</row>
    <row r="393" spans="1:56" ht="14.25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</row>
    <row r="394" spans="1:56" ht="14.25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</row>
    <row r="395" spans="1:56" ht="14.25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</row>
    <row r="396" spans="1:56" ht="14.25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</row>
    <row r="397" spans="1:56" ht="14.25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</row>
    <row r="398" spans="1:56" ht="14.25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</row>
    <row r="399" spans="1:56" ht="14.25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</row>
    <row r="400" spans="1:56" ht="14.25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</row>
    <row r="401" spans="1:56" ht="14.25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</row>
    <row r="402" spans="1:56" ht="14.25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</row>
    <row r="403" spans="1:56" ht="14.25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</row>
    <row r="404" spans="1:56" ht="14.25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</row>
    <row r="405" spans="1:56" ht="14.25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</row>
    <row r="406" spans="1:56" ht="14.25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</row>
    <row r="407" spans="1:56" ht="14.25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</row>
    <row r="408" spans="1:56" ht="14.25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</row>
    <row r="409" spans="1:56" ht="14.25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</row>
    <row r="410" spans="1:56" ht="14.25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</row>
    <row r="411" spans="1:56" ht="14.25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</row>
    <row r="412" spans="1:56" ht="14.25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</row>
    <row r="413" spans="1:56" ht="14.25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</row>
    <row r="414" spans="1:56" ht="14.25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</row>
    <row r="415" spans="1:56" ht="14.25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</row>
    <row r="416" spans="1:56" ht="14.25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</row>
    <row r="417" spans="1:56" ht="14.25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</row>
    <row r="418" spans="1:56" ht="14.25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</row>
    <row r="419" spans="1:56" ht="14.25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</row>
    <row r="420" spans="1:56" ht="14.25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</row>
    <row r="421" spans="1:56" ht="14.25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</row>
    <row r="422" spans="1:56" ht="14.25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</row>
    <row r="423" spans="1:56" ht="14.25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</row>
    <row r="424" spans="1:56" ht="14.25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</row>
    <row r="425" spans="1:56" ht="14.25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</row>
    <row r="426" spans="1:56" ht="14.25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</row>
    <row r="427" spans="1:56" ht="14.25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</row>
    <row r="428" spans="1:56" ht="14.25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</row>
    <row r="429" spans="1:56" ht="14.25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</row>
    <row r="430" spans="1:56" ht="14.25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  <c r="BD430" s="51"/>
    </row>
    <row r="431" spans="1:56" ht="14.25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</row>
    <row r="432" spans="1:56" ht="14.25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</row>
    <row r="433" spans="1:56" ht="14.25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  <c r="BC433" s="51"/>
      <c r="BD433" s="51"/>
    </row>
    <row r="434" spans="1:56" ht="14.25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1"/>
      <c r="BD434" s="51"/>
    </row>
    <row r="435" spans="1:56" ht="14.25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  <c r="BC435" s="51"/>
      <c r="BD435" s="51"/>
    </row>
    <row r="436" spans="1:56" ht="14.25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</row>
    <row r="437" spans="1:56" ht="14.25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</row>
    <row r="438" spans="1:56" ht="14.25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</row>
    <row r="439" spans="1:56" ht="14.25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</row>
    <row r="440" spans="1:56" ht="14.25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</row>
    <row r="441" spans="1:56" ht="14.25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</row>
    <row r="442" spans="1:56" ht="14.25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</row>
    <row r="443" spans="1:56" ht="14.25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</row>
    <row r="444" spans="1:56" ht="14.25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</row>
    <row r="445" spans="1:56" ht="14.25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</row>
    <row r="446" spans="1:56" ht="14.25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</row>
    <row r="447" spans="1:56" ht="14.25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</row>
    <row r="448" spans="1:56" ht="14.25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</row>
    <row r="449" spans="1:56" ht="14.25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</row>
    <row r="450" spans="1:56" ht="14.25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</row>
    <row r="451" spans="1:56" ht="14.25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</row>
    <row r="452" spans="1:56" ht="14.25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</row>
    <row r="453" spans="1:56" ht="14.25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</row>
    <row r="454" spans="1:56" ht="14.25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</row>
    <row r="455" spans="1:56" ht="14.25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</row>
    <row r="456" spans="1:56" ht="14.25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</row>
    <row r="457" spans="1:56" ht="14.25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</row>
    <row r="458" spans="1:56" ht="14.25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</row>
    <row r="459" spans="1:56" ht="14.25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</row>
    <row r="460" spans="1:56" ht="14.25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</row>
    <row r="461" spans="1:56" ht="14.25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</row>
    <row r="462" spans="1:56" ht="14.25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</row>
    <row r="463" spans="1:56" ht="14.25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</row>
    <row r="464" spans="1:56" ht="14.25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</row>
    <row r="465" spans="1:56" ht="14.25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</row>
    <row r="466" spans="1:56" ht="14.25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</row>
    <row r="467" spans="1:56" ht="14.25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</row>
    <row r="468" spans="1:56" ht="14.25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</row>
    <row r="469" spans="1:56" ht="14.25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</row>
    <row r="470" spans="1:56" ht="14.25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</row>
    <row r="471" spans="1:56" ht="14.25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</row>
    <row r="472" spans="1:56" ht="14.25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</row>
    <row r="473" spans="1:56" ht="14.25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</row>
    <row r="474" spans="1:56" ht="14.25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</row>
    <row r="475" spans="1:56" ht="14.25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</row>
    <row r="476" spans="1:56" ht="14.25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</row>
    <row r="477" spans="1:56" ht="14.25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</row>
    <row r="478" spans="1:56" ht="14.25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</row>
    <row r="479" spans="1:56" ht="14.25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</row>
    <row r="480" spans="1:56" ht="14.25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</row>
    <row r="481" spans="1:56" ht="14.25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</row>
    <row r="482" spans="1:56" ht="14.25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</row>
    <row r="483" spans="1:56" ht="14.25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</row>
    <row r="484" spans="1:56" ht="14.25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</row>
    <row r="485" spans="1:56" ht="14.25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</row>
    <row r="486" spans="1:56" ht="14.25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</row>
    <row r="487" spans="1:56" ht="14.25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</row>
    <row r="488" spans="1:56" ht="14.25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</row>
    <row r="489" spans="1:56" ht="14.25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</row>
    <row r="490" spans="1:56" ht="14.25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</row>
    <row r="491" spans="1:56" ht="14.25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</row>
    <row r="492" spans="1:56" ht="14.25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</row>
    <row r="493" spans="1:56" ht="14.25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</row>
    <row r="494" spans="1:56" ht="14.25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</row>
    <row r="495" spans="1:56" ht="14.25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</row>
    <row r="496" spans="1:56" ht="14.25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</row>
    <row r="497" spans="1:56" ht="14.25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</row>
    <row r="498" spans="1:56" ht="14.25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</row>
    <row r="499" spans="1:56" ht="14.25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</row>
    <row r="500" spans="1:56" ht="14.25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</row>
    <row r="501" spans="1:56" ht="14.25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</row>
    <row r="502" spans="1:56" ht="14.25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</row>
    <row r="503" spans="1:56" ht="14.25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</row>
    <row r="504" spans="1:56" ht="14.25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</row>
    <row r="505" spans="1:56" ht="14.25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</row>
    <row r="506" spans="1:56" ht="14.25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</row>
    <row r="507" spans="1:56" ht="14.25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</row>
    <row r="508" spans="1:56" ht="14.25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</row>
    <row r="509" spans="1:56" ht="14.25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</row>
    <row r="510" spans="1:56" ht="14.25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</row>
    <row r="511" spans="1:56" ht="14.25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</row>
    <row r="512" spans="1:56" ht="14.25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</row>
    <row r="513" spans="1:56" ht="14.25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</row>
    <row r="514" spans="1:56" ht="14.25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</row>
    <row r="515" spans="1:56" ht="14.25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</row>
    <row r="516" spans="1:56" ht="14.25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</row>
    <row r="517" spans="1:56" ht="14.25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</row>
    <row r="518" spans="1:56" ht="14.25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</row>
    <row r="519" spans="1:56" ht="14.25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</row>
    <row r="520" spans="1:56" ht="14.25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</row>
    <row r="521" spans="1:56" ht="14.25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</row>
    <row r="522" spans="1:56" ht="14.25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</row>
    <row r="523" spans="1:56" ht="14.25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</row>
    <row r="524" spans="1:56" ht="14.25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</row>
    <row r="525" spans="1:56" ht="14.25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</row>
    <row r="526" spans="1:56" ht="14.25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</row>
    <row r="527" spans="1:56" ht="14.25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</row>
    <row r="528" spans="1:56" ht="14.25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</row>
    <row r="529" spans="1:56" ht="14.25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</row>
    <row r="530" spans="1:56" ht="14.25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</row>
    <row r="531" spans="1:56" ht="14.25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</row>
    <row r="532" spans="1:56" ht="14.25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</row>
    <row r="533" spans="1:56" ht="14.25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</row>
    <row r="534" spans="1:56" ht="14.25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</row>
    <row r="535" spans="1:56" ht="14.25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</row>
    <row r="536" spans="1:56" ht="14.25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</row>
    <row r="537" spans="1:56" ht="14.25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</row>
    <row r="538" spans="1:56" ht="14.25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</row>
    <row r="539" spans="1:56" ht="14.25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</row>
    <row r="540" spans="1:56" ht="14.25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</row>
    <row r="541" spans="1:56" ht="14.25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</row>
    <row r="542" spans="1:56" ht="14.25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</row>
    <row r="543" spans="1:56" ht="14.25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</row>
    <row r="544" spans="1:56" ht="14.25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</row>
    <row r="545" spans="1:56" ht="14.25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</row>
    <row r="546" spans="1:56" ht="14.25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</row>
    <row r="547" spans="1:56" ht="14.25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</row>
    <row r="548" spans="1:56" ht="14.25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</row>
    <row r="549" spans="1:56" ht="14.25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</row>
    <row r="550" spans="1:56" ht="14.25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</row>
    <row r="551" spans="1:56" ht="14.25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</row>
    <row r="552" spans="1:56" ht="14.25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</row>
    <row r="553" spans="1:56" ht="14.25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</row>
    <row r="554" spans="1:56" ht="14.25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</row>
    <row r="555" spans="1:56" ht="14.25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</row>
    <row r="556" spans="1:56" ht="14.25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</row>
    <row r="557" spans="1:56" ht="14.25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</row>
    <row r="558" spans="1:56" ht="14.25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</row>
    <row r="559" spans="1:56" ht="14.25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</row>
    <row r="560" spans="1:56" ht="14.25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1"/>
      <c r="BD560" s="51"/>
    </row>
    <row r="561" spans="1:56" ht="14.25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  <c r="BD561" s="51"/>
    </row>
    <row r="562" spans="1:56" ht="14.25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</row>
    <row r="563" spans="1:56" ht="14.25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  <c r="AZ563" s="51"/>
      <c r="BA563" s="51"/>
      <c r="BB563" s="51"/>
      <c r="BC563" s="51"/>
      <c r="BD563" s="51"/>
    </row>
    <row r="564" spans="1:56" ht="14.25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  <c r="BC564" s="51"/>
      <c r="BD564" s="51"/>
    </row>
    <row r="565" spans="1:56" ht="14.25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  <c r="BC565" s="51"/>
      <c r="BD565" s="51"/>
    </row>
    <row r="566" spans="1:56" ht="14.25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  <c r="BC566" s="51"/>
      <c r="BD566" s="51"/>
    </row>
    <row r="567" spans="1:56" ht="14.25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</row>
    <row r="568" spans="1:56" ht="14.25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  <c r="BD568" s="51"/>
    </row>
    <row r="569" spans="1:56" ht="14.25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</row>
    <row r="570" spans="1:56" ht="14.25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</row>
    <row r="571" spans="1:56" ht="14.25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  <c r="BC571" s="51"/>
      <c r="BD571" s="51"/>
    </row>
    <row r="572" spans="1:56" ht="14.25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  <c r="BC572" s="51"/>
      <c r="BD572" s="51"/>
    </row>
    <row r="573" spans="1:56" ht="14.25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  <c r="BC573" s="51"/>
      <c r="BD573" s="51"/>
    </row>
    <row r="574" spans="1:56" ht="14.25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  <c r="BC574" s="51"/>
      <c r="BD574" s="51"/>
    </row>
    <row r="575" spans="1:56" ht="14.25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</row>
    <row r="576" spans="1:56" ht="14.25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</row>
    <row r="577" spans="1:56" ht="14.25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</row>
    <row r="578" spans="1:56" ht="14.25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</row>
    <row r="579" spans="1:56" ht="14.25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  <c r="BC579" s="51"/>
      <c r="BD579" s="51"/>
    </row>
    <row r="580" spans="1:56" ht="14.25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  <c r="BC580" s="51"/>
      <c r="BD580" s="51"/>
    </row>
    <row r="581" spans="1:56" ht="14.25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</row>
    <row r="582" spans="1:56" ht="14.25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</row>
    <row r="583" spans="1:56" ht="14.25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</row>
    <row r="584" spans="1:56" ht="14.25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  <c r="BC584" s="51"/>
      <c r="BD584" s="51"/>
    </row>
    <row r="585" spans="1:56" ht="14.25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</row>
    <row r="586" spans="1:56" ht="14.25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</row>
    <row r="587" spans="1:56" ht="14.25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</row>
    <row r="588" spans="1:56" ht="14.25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</row>
    <row r="589" spans="1:56" ht="14.25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</row>
    <row r="590" spans="1:56" ht="14.25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</row>
    <row r="591" spans="1:56" ht="14.25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  <c r="BC591" s="51"/>
      <c r="BD591" s="51"/>
    </row>
    <row r="592" spans="1:56" ht="14.25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  <c r="BC592" s="51"/>
      <c r="BD592" s="51"/>
    </row>
    <row r="593" spans="1:56" ht="14.25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</row>
    <row r="594" spans="1:56" ht="14.25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</row>
    <row r="595" spans="1:56" ht="14.25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  <c r="BC595" s="51"/>
      <c r="BD595" s="51"/>
    </row>
    <row r="596" spans="1:56" ht="14.25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  <c r="BC596" s="51"/>
      <c r="BD596" s="51"/>
    </row>
    <row r="597" spans="1:56" ht="14.25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  <c r="BC597" s="51"/>
      <c r="BD597" s="51"/>
    </row>
    <row r="598" spans="1:56" ht="14.25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A598" s="51"/>
      <c r="BB598" s="51"/>
      <c r="BC598" s="51"/>
      <c r="BD598" s="51"/>
    </row>
    <row r="599" spans="1:56" ht="14.25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  <c r="BC599" s="51"/>
      <c r="BD599" s="51"/>
    </row>
    <row r="600" spans="1:56" ht="14.25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  <c r="BC600" s="51"/>
      <c r="BD600" s="51"/>
    </row>
    <row r="601" spans="1:56" ht="14.25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  <c r="BD601" s="51"/>
    </row>
    <row r="602" spans="1:56" ht="14.25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</row>
    <row r="603" spans="1:56" ht="14.25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  <c r="BD603" s="51"/>
    </row>
    <row r="604" spans="1:56" ht="14.25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  <c r="BC604" s="51"/>
      <c r="BD604" s="51"/>
    </row>
    <row r="605" spans="1:56" ht="14.25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  <c r="BC605" s="51"/>
      <c r="BD605" s="51"/>
    </row>
    <row r="606" spans="1:56" ht="14.25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  <c r="BC606" s="51"/>
      <c r="BD606" s="51"/>
    </row>
    <row r="607" spans="1:56" ht="14.25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  <c r="BC607" s="51"/>
      <c r="BD607" s="51"/>
    </row>
    <row r="608" spans="1:56" ht="14.25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</row>
    <row r="609" spans="1:56" ht="14.25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/>
      <c r="AZ609" s="51"/>
      <c r="BA609" s="51"/>
      <c r="BB609" s="51"/>
      <c r="BC609" s="51"/>
      <c r="BD609" s="51"/>
    </row>
    <row r="610" spans="1:56" ht="14.25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  <c r="BC610" s="51"/>
      <c r="BD610" s="51"/>
    </row>
    <row r="611" spans="1:56" ht="14.25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</row>
    <row r="612" spans="1:56" ht="14.25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</row>
    <row r="613" spans="1:56" ht="14.25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  <c r="BC613" s="51"/>
      <c r="BD613" s="51"/>
    </row>
    <row r="614" spans="1:56" ht="14.25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</row>
    <row r="615" spans="1:56" ht="14.25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</row>
    <row r="616" spans="1:56" ht="14.25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</row>
    <row r="617" spans="1:56" ht="14.25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  <c r="BC617" s="51"/>
      <c r="BD617" s="51"/>
    </row>
    <row r="618" spans="1:56" ht="14.25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  <c r="BC618" s="51"/>
      <c r="BD618" s="51"/>
    </row>
    <row r="619" spans="1:56" ht="14.25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</row>
    <row r="620" spans="1:56" ht="14.25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</row>
    <row r="621" spans="1:56" ht="14.25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</row>
    <row r="622" spans="1:56" ht="14.25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</row>
    <row r="623" spans="1:56" ht="14.25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  <c r="BC623" s="51"/>
      <c r="BD623" s="51"/>
    </row>
    <row r="624" spans="1:56" ht="14.25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</row>
    <row r="625" spans="1:56" ht="14.25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  <c r="BC625" s="51"/>
      <c r="BD625" s="51"/>
    </row>
    <row r="626" spans="1:56" ht="14.25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  <c r="BC626" s="51"/>
      <c r="BD626" s="51"/>
    </row>
    <row r="627" spans="1:56" ht="14.25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</row>
    <row r="628" spans="1:56" ht="14.25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</row>
    <row r="629" spans="1:56" ht="14.25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</row>
    <row r="630" spans="1:56" ht="14.25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  <c r="BC630" s="51"/>
      <c r="BD630" s="51"/>
    </row>
    <row r="631" spans="1:56" ht="14.25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1"/>
      <c r="BD631" s="51"/>
    </row>
    <row r="632" spans="1:56" ht="14.25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</row>
    <row r="633" spans="1:56" ht="14.25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</row>
    <row r="634" spans="1:56" ht="14.25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  <c r="BC634" s="51"/>
      <c r="BD634" s="51"/>
    </row>
    <row r="635" spans="1:56" ht="14.25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</row>
    <row r="636" spans="1:56" ht="14.25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</row>
    <row r="637" spans="1:56" ht="14.25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</row>
    <row r="638" spans="1:56" ht="14.25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</row>
    <row r="639" spans="1:56" ht="14.25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</row>
    <row r="640" spans="1:56" ht="14.25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</row>
    <row r="641" spans="1:56" ht="14.25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</row>
    <row r="642" spans="1:56" ht="14.25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</row>
    <row r="643" spans="1:56" ht="14.25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</row>
    <row r="644" spans="1:56" ht="14.25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  <c r="BD644" s="51"/>
    </row>
    <row r="645" spans="1:56" ht="14.25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</row>
    <row r="646" spans="1:56" ht="14.25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  <c r="BC646" s="51"/>
      <c r="BD646" s="51"/>
    </row>
    <row r="647" spans="1:56" ht="14.25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</row>
    <row r="648" spans="1:56" ht="14.25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</row>
    <row r="649" spans="1:56" ht="14.25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</row>
    <row r="650" spans="1:56" ht="14.25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</row>
    <row r="651" spans="1:56" ht="14.25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</row>
    <row r="652" spans="1:56" ht="14.25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</row>
    <row r="653" spans="1:56" ht="14.25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</row>
    <row r="654" spans="1:56" ht="14.25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</row>
    <row r="655" spans="1:56" ht="14.25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</row>
    <row r="656" spans="1:56" ht="14.25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</row>
    <row r="657" spans="1:56" ht="14.25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</row>
    <row r="658" spans="1:56" ht="14.25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</row>
    <row r="659" spans="1:56" ht="14.25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</row>
    <row r="660" spans="1:56" ht="14.25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</row>
    <row r="661" spans="1:56" ht="14.25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</row>
    <row r="662" spans="1:56" ht="14.25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</row>
    <row r="663" spans="1:56" ht="14.25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</row>
    <row r="664" spans="1:56" ht="14.25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</row>
    <row r="665" spans="1:56" ht="14.25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</row>
    <row r="666" spans="1:56" ht="14.25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</row>
    <row r="667" spans="1:56" ht="14.25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</row>
    <row r="668" spans="1:56" ht="14.25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</row>
    <row r="669" spans="1:56" ht="14.25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</row>
    <row r="670" spans="1:56" ht="14.25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</row>
    <row r="671" spans="1:56" ht="14.25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</row>
    <row r="672" spans="1:56" ht="14.25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</row>
    <row r="673" spans="1:56" ht="14.25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  <c r="BC673" s="51"/>
      <c r="BD673" s="51"/>
    </row>
    <row r="674" spans="1:56" ht="14.25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  <c r="BC674" s="51"/>
      <c r="BD674" s="51"/>
    </row>
    <row r="675" spans="1:56" ht="14.25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  <c r="BC675" s="51"/>
      <c r="BD675" s="51"/>
    </row>
    <row r="676" spans="1:56" ht="14.25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</row>
    <row r="677" spans="1:56" ht="14.25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  <c r="BC677" s="51"/>
      <c r="BD677" s="51"/>
    </row>
    <row r="678" spans="1:56" ht="14.25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</row>
    <row r="679" spans="1:56" ht="14.25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</row>
    <row r="680" spans="1:56" ht="14.25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</row>
    <row r="681" spans="1:56" ht="14.25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1"/>
      <c r="BD681" s="51"/>
    </row>
    <row r="682" spans="1:56" ht="14.25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</row>
    <row r="683" spans="1:56" ht="14.25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</row>
    <row r="684" spans="1:56" ht="14.25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/>
      <c r="AZ684" s="51"/>
      <c r="BA684" s="51"/>
      <c r="BB684" s="51"/>
      <c r="BC684" s="51"/>
      <c r="BD684" s="51"/>
    </row>
    <row r="685" spans="1:56" ht="14.25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</row>
    <row r="686" spans="1:56" ht="14.25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  <c r="BD686" s="51"/>
    </row>
    <row r="687" spans="1:56" ht="14.25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  <c r="BC687" s="51"/>
      <c r="BD687" s="51"/>
    </row>
    <row r="688" spans="1:56" ht="14.25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  <c r="BC688" s="51"/>
      <c r="BD688" s="51"/>
    </row>
    <row r="689" spans="1:56" ht="14.25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  <c r="BC689" s="51"/>
      <c r="BD689" s="51"/>
    </row>
    <row r="690" spans="1:56" ht="14.25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  <c r="BC690" s="51"/>
      <c r="BD690" s="51"/>
    </row>
    <row r="691" spans="1:56" ht="14.25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  <c r="BC691" s="51"/>
      <c r="BD691" s="51"/>
    </row>
    <row r="692" spans="1:56" ht="14.25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</row>
    <row r="693" spans="1:56" ht="14.25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  <c r="BC693" s="51"/>
      <c r="BD693" s="51"/>
    </row>
    <row r="694" spans="1:56" ht="14.25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  <c r="BC694" s="51"/>
      <c r="BD694" s="51"/>
    </row>
    <row r="695" spans="1:56" ht="14.25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</row>
    <row r="696" spans="1:56" ht="14.25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</row>
    <row r="697" spans="1:56" ht="14.25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</row>
    <row r="698" spans="1:56" ht="14.25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</row>
    <row r="699" spans="1:56" ht="14.25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  <c r="BC699" s="51"/>
      <c r="BD699" s="51"/>
    </row>
    <row r="700" spans="1:56" ht="14.25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</row>
    <row r="701" spans="1:56" ht="14.25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</row>
    <row r="702" spans="1:56" ht="14.25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</row>
    <row r="703" spans="1:56" ht="14.25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</row>
    <row r="704" spans="1:56" ht="14.25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</row>
    <row r="705" spans="1:56" ht="14.25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</row>
    <row r="706" spans="1:56" ht="14.25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  <c r="BC706" s="51"/>
      <c r="BD706" s="51"/>
    </row>
    <row r="707" spans="1:56" ht="14.25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</row>
    <row r="708" spans="1:56" ht="14.25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</row>
    <row r="709" spans="1:56" ht="14.25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</row>
    <row r="710" spans="1:56" ht="14.25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</row>
    <row r="711" spans="1:56" ht="14.25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</row>
    <row r="712" spans="1:56" ht="14.25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  <c r="BC712" s="51"/>
      <c r="BD712" s="51"/>
    </row>
    <row r="713" spans="1:56" ht="14.25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  <c r="BC713" s="51"/>
      <c r="BD713" s="51"/>
    </row>
    <row r="714" spans="1:56" ht="14.25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</row>
    <row r="715" spans="1:56" ht="14.25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</row>
    <row r="716" spans="1:56" ht="14.25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  <c r="BC716" s="51"/>
      <c r="BD716" s="51"/>
    </row>
    <row r="717" spans="1:56" ht="14.25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  <c r="BC717" s="51"/>
      <c r="BD717" s="51"/>
    </row>
    <row r="718" spans="1:56" ht="14.25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  <c r="BC718" s="51"/>
      <c r="BD718" s="51"/>
    </row>
    <row r="719" spans="1:56" ht="14.25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/>
      <c r="AZ719" s="51"/>
      <c r="BA719" s="51"/>
      <c r="BB719" s="51"/>
      <c r="BC719" s="51"/>
      <c r="BD719" s="51"/>
    </row>
    <row r="720" spans="1:56" ht="14.25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1"/>
      <c r="BD720" s="51"/>
    </row>
    <row r="721" spans="1:56" ht="14.25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  <c r="BC721" s="51"/>
      <c r="BD721" s="51"/>
    </row>
    <row r="722" spans="1:56" ht="14.25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</row>
    <row r="723" spans="1:56" ht="14.25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  <c r="BC723" s="51"/>
      <c r="BD723" s="51"/>
    </row>
    <row r="724" spans="1:56" ht="14.25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  <c r="BC724" s="51"/>
      <c r="BD724" s="51"/>
    </row>
    <row r="725" spans="1:56" ht="14.25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  <c r="BD725" s="51"/>
    </row>
    <row r="726" spans="1:56" ht="14.25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  <c r="BD726" s="51"/>
    </row>
    <row r="727" spans="1:56" ht="14.25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  <c r="BC727" s="51"/>
      <c r="BD727" s="51"/>
    </row>
    <row r="728" spans="1:56" ht="14.25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</row>
    <row r="729" spans="1:56" ht="14.25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  <c r="BC729" s="51"/>
      <c r="BD729" s="51"/>
    </row>
    <row r="730" spans="1:56" ht="14.25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</row>
    <row r="731" spans="1:56" ht="14.25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  <c r="BC731" s="51"/>
      <c r="BD731" s="51"/>
    </row>
    <row r="732" spans="1:56" ht="14.25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  <c r="BC732" s="51"/>
      <c r="BD732" s="51"/>
    </row>
    <row r="733" spans="1:56" ht="14.25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  <c r="BC733" s="51"/>
      <c r="BD733" s="51"/>
    </row>
    <row r="734" spans="1:56" ht="14.25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/>
      <c r="BB734" s="51"/>
      <c r="BC734" s="51"/>
      <c r="BD734" s="51"/>
    </row>
    <row r="735" spans="1:56" ht="14.25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  <c r="BD735" s="51"/>
    </row>
    <row r="736" spans="1:56" ht="14.25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  <c r="BC736" s="51"/>
      <c r="BD736" s="51"/>
    </row>
    <row r="737" spans="1:56" ht="14.25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  <c r="BC737" s="51"/>
      <c r="BD737" s="51"/>
    </row>
    <row r="738" spans="1:56" ht="14.25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</row>
    <row r="739" spans="1:56" ht="14.25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  <c r="BC739" s="51"/>
      <c r="BD739" s="51"/>
    </row>
    <row r="740" spans="1:56" ht="14.25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  <c r="BC740" s="51"/>
      <c r="BD740" s="51"/>
    </row>
    <row r="741" spans="1:56" ht="14.25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  <c r="AT741" s="51"/>
      <c r="AU741" s="51"/>
      <c r="AV741" s="51"/>
      <c r="AW741" s="51"/>
      <c r="AX741" s="51"/>
      <c r="AY741" s="51"/>
      <c r="AZ741" s="51"/>
      <c r="BA741" s="51"/>
      <c r="BB741" s="51"/>
      <c r="BC741" s="51"/>
      <c r="BD741" s="51"/>
    </row>
    <row r="742" spans="1:56" ht="14.25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/>
      <c r="AZ742" s="51"/>
      <c r="BA742" s="51"/>
      <c r="BB742" s="51"/>
      <c r="BC742" s="51"/>
      <c r="BD742" s="51"/>
    </row>
    <row r="743" spans="1:56" ht="14.25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1"/>
      <c r="BD743" s="51"/>
    </row>
    <row r="744" spans="1:56" ht="14.25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/>
      <c r="AZ744" s="51"/>
      <c r="BA744" s="51"/>
      <c r="BB744" s="51"/>
      <c r="BC744" s="51"/>
      <c r="BD744" s="51"/>
    </row>
    <row r="745" spans="1:56" ht="14.25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  <c r="BC745" s="51"/>
      <c r="BD745" s="51"/>
    </row>
    <row r="746" spans="1:56" ht="14.25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</row>
    <row r="747" spans="1:56" ht="14.25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  <c r="BC747" s="51"/>
      <c r="BD747" s="51"/>
    </row>
    <row r="748" spans="1:56" ht="14.25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/>
      <c r="BB748" s="51"/>
      <c r="BC748" s="51"/>
      <c r="BD748" s="51"/>
    </row>
    <row r="749" spans="1:56" ht="14.25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/>
      <c r="AZ749" s="51"/>
      <c r="BA749" s="51"/>
      <c r="BB749" s="51"/>
      <c r="BC749" s="51"/>
      <c r="BD749" s="51"/>
    </row>
    <row r="750" spans="1:56" ht="14.25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/>
      <c r="AZ750" s="51"/>
      <c r="BA750" s="51"/>
      <c r="BB750" s="51"/>
      <c r="BC750" s="51"/>
      <c r="BD750" s="51"/>
    </row>
    <row r="751" spans="1:56" ht="14.25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/>
      <c r="AZ751" s="51"/>
      <c r="BA751" s="51"/>
      <c r="BB751" s="51"/>
      <c r="BC751" s="51"/>
      <c r="BD751" s="51"/>
    </row>
    <row r="752" spans="1:56" ht="14.25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/>
      <c r="BB752" s="51"/>
      <c r="BC752" s="51"/>
      <c r="BD752" s="51"/>
    </row>
    <row r="753" spans="1:56" ht="14.25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  <c r="BD753" s="51"/>
    </row>
    <row r="754" spans="1:56" ht="14.25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</row>
    <row r="755" spans="1:56" ht="14.25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  <c r="BC755" s="51"/>
      <c r="BD755" s="51"/>
    </row>
    <row r="756" spans="1:56" ht="14.25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  <c r="BC756" s="51"/>
      <c r="BD756" s="51"/>
    </row>
    <row r="757" spans="1:56" ht="14.25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</row>
    <row r="758" spans="1:56" ht="14.25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  <c r="BD758" s="51"/>
    </row>
    <row r="759" spans="1:56" ht="14.25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  <c r="BC759" s="51"/>
      <c r="BD759" s="51"/>
    </row>
    <row r="760" spans="1:56" ht="14.25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</row>
    <row r="761" spans="1:56" ht="14.25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  <c r="BC761" s="51"/>
      <c r="BD761" s="51"/>
    </row>
    <row r="762" spans="1:56" ht="14.25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/>
      <c r="BB762" s="51"/>
      <c r="BC762" s="51"/>
      <c r="BD762" s="51"/>
    </row>
    <row r="763" spans="1:56" ht="14.25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  <c r="BC763" s="51"/>
      <c r="BD763" s="51"/>
    </row>
    <row r="764" spans="1:56" ht="14.25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  <c r="BC764" s="51"/>
      <c r="BD764" s="51"/>
    </row>
    <row r="765" spans="1:56" ht="14.25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  <c r="BC765" s="51"/>
      <c r="BD765" s="51"/>
    </row>
    <row r="766" spans="1:56" ht="14.25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</row>
    <row r="767" spans="1:56" ht="14.25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  <c r="BC767" s="51"/>
      <c r="BD767" s="51"/>
    </row>
    <row r="768" spans="1:56" ht="14.25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  <c r="BC768" s="51"/>
      <c r="BD768" s="51"/>
    </row>
    <row r="769" spans="1:56" ht="14.25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  <c r="BC769" s="51"/>
      <c r="BD769" s="51"/>
    </row>
    <row r="770" spans="1:56" ht="14.25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  <c r="AU770" s="51"/>
      <c r="AV770" s="51"/>
      <c r="AW770" s="51"/>
      <c r="AX770" s="51"/>
      <c r="AY770" s="51"/>
      <c r="AZ770" s="51"/>
      <c r="BA770" s="51"/>
      <c r="BB770" s="51"/>
      <c r="BC770" s="51"/>
      <c r="BD770" s="51"/>
    </row>
    <row r="771" spans="1:56" ht="14.25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  <c r="AU771" s="51"/>
      <c r="AV771" s="51"/>
      <c r="AW771" s="51"/>
      <c r="AX771" s="51"/>
      <c r="AY771" s="51"/>
      <c r="AZ771" s="51"/>
      <c r="BA771" s="51"/>
      <c r="BB771" s="51"/>
      <c r="BC771" s="51"/>
      <c r="BD771" s="51"/>
    </row>
    <row r="772" spans="1:56" ht="14.25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  <c r="BC772" s="51"/>
      <c r="BD772" s="51"/>
    </row>
    <row r="773" spans="1:56" ht="14.25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  <c r="BC773" s="51"/>
      <c r="BD773" s="51"/>
    </row>
    <row r="774" spans="1:56" ht="14.25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</row>
    <row r="775" spans="1:56" ht="14.25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  <c r="BC775" s="51"/>
      <c r="BD775" s="51"/>
    </row>
    <row r="776" spans="1:56" ht="14.25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  <c r="BC776" s="51"/>
      <c r="BD776" s="51"/>
    </row>
    <row r="777" spans="1:56" ht="14.25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  <c r="BC777" s="51"/>
      <c r="BD777" s="51"/>
    </row>
    <row r="778" spans="1:56" ht="14.25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/>
      <c r="AZ778" s="51"/>
      <c r="BA778" s="51"/>
      <c r="BB778" s="51"/>
      <c r="BC778" s="51"/>
      <c r="BD778" s="51"/>
    </row>
    <row r="779" spans="1:56" ht="14.25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  <c r="BC779" s="51"/>
      <c r="BD779" s="51"/>
    </row>
    <row r="780" spans="1:56" ht="14.25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  <c r="BC780" s="51"/>
      <c r="BD780" s="51"/>
    </row>
    <row r="781" spans="1:56" ht="14.25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  <c r="BC781" s="51"/>
      <c r="BD781" s="51"/>
    </row>
    <row r="782" spans="1:56" ht="14.25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</row>
    <row r="783" spans="1:56" ht="14.25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/>
      <c r="AZ783" s="51"/>
      <c r="BA783" s="51"/>
      <c r="BB783" s="51"/>
      <c r="BC783" s="51"/>
      <c r="BD783" s="51"/>
    </row>
    <row r="784" spans="1:56" ht="14.25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  <c r="BC784" s="51"/>
      <c r="BD784" s="51"/>
    </row>
    <row r="785" spans="1:56" ht="14.25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  <c r="BC785" s="51"/>
      <c r="BD785" s="51"/>
    </row>
    <row r="786" spans="1:56" ht="14.25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  <c r="BC786" s="51"/>
      <c r="BD786" s="51"/>
    </row>
    <row r="787" spans="1:56" ht="14.25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</row>
    <row r="788" spans="1:56" ht="14.25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  <c r="BC788" s="51"/>
      <c r="BD788" s="51"/>
    </row>
    <row r="789" spans="1:56" ht="14.25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/>
      <c r="AZ789" s="51"/>
      <c r="BA789" s="51"/>
      <c r="BB789" s="51"/>
      <c r="BC789" s="51"/>
      <c r="BD789" s="51"/>
    </row>
    <row r="790" spans="1:56" ht="14.25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</row>
    <row r="791" spans="1:56" ht="14.25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  <c r="BC791" s="51"/>
      <c r="BD791" s="51"/>
    </row>
    <row r="792" spans="1:56" ht="14.25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  <c r="BC792" s="51"/>
      <c r="BD792" s="51"/>
    </row>
    <row r="793" spans="1:56" ht="14.25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  <c r="BC793" s="51"/>
      <c r="BD793" s="51"/>
    </row>
    <row r="794" spans="1:56" ht="14.25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  <c r="BC794" s="51"/>
      <c r="BD794" s="51"/>
    </row>
    <row r="795" spans="1:56" ht="14.25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</row>
    <row r="796" spans="1:56" ht="14.25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A796" s="51"/>
      <c r="BB796" s="51"/>
      <c r="BC796" s="51"/>
      <c r="BD796" s="51"/>
    </row>
    <row r="797" spans="1:56" ht="14.25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A797" s="51"/>
      <c r="BB797" s="51"/>
      <c r="BC797" s="51"/>
      <c r="BD797" s="51"/>
    </row>
    <row r="798" spans="1:56" ht="14.25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</row>
    <row r="799" spans="1:56" ht="14.25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  <c r="BC799" s="51"/>
      <c r="BD799" s="51"/>
    </row>
    <row r="800" spans="1:56" ht="14.25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  <c r="BC800" s="51"/>
      <c r="BD800" s="51"/>
    </row>
    <row r="801" spans="1:56" ht="14.25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  <c r="BC801" s="51"/>
      <c r="BD801" s="51"/>
    </row>
    <row r="802" spans="1:56" ht="14.25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  <c r="BC802" s="51"/>
      <c r="BD802" s="51"/>
    </row>
    <row r="803" spans="1:56" ht="14.25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  <c r="BC803" s="51"/>
      <c r="BD803" s="51"/>
    </row>
    <row r="804" spans="1:56" ht="14.25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</row>
    <row r="805" spans="1:56" ht="14.25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  <c r="BC805" s="51"/>
      <c r="BD805" s="51"/>
    </row>
    <row r="806" spans="1:56" ht="14.25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  <c r="BC806" s="51"/>
      <c r="BD806" s="51"/>
    </row>
    <row r="807" spans="1:56" ht="14.25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  <c r="BC807" s="51"/>
      <c r="BD807" s="51"/>
    </row>
    <row r="808" spans="1:56" ht="14.25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  <c r="BC808" s="51"/>
      <c r="BD808" s="51"/>
    </row>
    <row r="809" spans="1:56" ht="14.25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</row>
    <row r="810" spans="1:56" ht="14.25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  <c r="BC810" s="51"/>
      <c r="BD810" s="51"/>
    </row>
    <row r="811" spans="1:56" ht="14.25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  <c r="BC811" s="51"/>
      <c r="BD811" s="51"/>
    </row>
    <row r="812" spans="1:56" ht="14.25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</row>
    <row r="813" spans="1:56" ht="14.25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  <c r="BC813" s="51"/>
      <c r="BD813" s="51"/>
    </row>
    <row r="814" spans="1:56" ht="14.25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  <c r="BC814" s="51"/>
      <c r="BD814" s="51"/>
    </row>
    <row r="815" spans="1:56" ht="14.25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  <c r="BC815" s="51"/>
      <c r="BD815" s="51"/>
    </row>
    <row r="816" spans="1:56" ht="14.25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  <c r="BC816" s="51"/>
      <c r="BD816" s="51"/>
    </row>
    <row r="817" spans="1:56" ht="14.25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  <c r="BC817" s="51"/>
      <c r="BD817" s="51"/>
    </row>
    <row r="818" spans="1:56" ht="14.25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  <c r="BC818" s="51"/>
      <c r="BD818" s="51"/>
    </row>
    <row r="819" spans="1:56" ht="14.25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  <c r="BC819" s="51"/>
      <c r="BD819" s="51"/>
    </row>
    <row r="820" spans="1:56" ht="14.25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</row>
    <row r="821" spans="1:56" ht="14.25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  <c r="BC821" s="51"/>
      <c r="BD821" s="51"/>
    </row>
    <row r="822" spans="1:56" ht="14.25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  <c r="BC822" s="51"/>
      <c r="BD822" s="51"/>
    </row>
    <row r="823" spans="1:56" ht="14.25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1"/>
      <c r="BD823" s="51"/>
    </row>
    <row r="824" spans="1:56" ht="14.25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  <c r="BC824" s="51"/>
      <c r="BD824" s="51"/>
    </row>
    <row r="825" spans="1:56" ht="14.25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  <c r="BC825" s="51"/>
      <c r="BD825" s="51"/>
    </row>
    <row r="826" spans="1:56" ht="14.25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/>
      <c r="AZ826" s="51"/>
      <c r="BA826" s="51"/>
      <c r="BB826" s="51"/>
      <c r="BC826" s="51"/>
      <c r="BD826" s="51"/>
    </row>
    <row r="827" spans="1:56" ht="14.25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  <c r="BC827" s="51"/>
      <c r="BD827" s="51"/>
    </row>
    <row r="828" spans="1:56" ht="14.25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A828" s="51"/>
      <c r="BB828" s="51"/>
      <c r="BC828" s="51"/>
      <c r="BD828" s="51"/>
    </row>
    <row r="829" spans="1:56" ht="14.25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51"/>
      <c r="BC829" s="51"/>
      <c r="BD829" s="51"/>
    </row>
    <row r="830" spans="1:56" ht="14.25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  <c r="BC830" s="51"/>
      <c r="BD830" s="51"/>
    </row>
    <row r="831" spans="1:56" ht="14.25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  <c r="BC831" s="51"/>
      <c r="BD831" s="51"/>
    </row>
    <row r="832" spans="1:56" ht="14.25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  <c r="BC832" s="51"/>
      <c r="BD832" s="51"/>
    </row>
    <row r="833" spans="1:56" ht="14.25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</row>
    <row r="834" spans="1:56" ht="14.25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  <c r="BC834" s="51"/>
      <c r="BD834" s="51"/>
    </row>
    <row r="835" spans="1:56" ht="14.25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A835" s="51"/>
      <c r="BB835" s="51"/>
      <c r="BC835" s="51"/>
      <c r="BD835" s="51"/>
    </row>
    <row r="836" spans="1:56" ht="14.25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/>
      <c r="AZ836" s="51"/>
      <c r="BA836" s="51"/>
      <c r="BB836" s="51"/>
      <c r="BC836" s="51"/>
      <c r="BD836" s="51"/>
    </row>
    <row r="837" spans="1:56" ht="14.25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  <c r="BC837" s="51"/>
      <c r="BD837" s="51"/>
    </row>
    <row r="838" spans="1:56" ht="14.25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  <c r="BC838" s="51"/>
      <c r="BD838" s="51"/>
    </row>
    <row r="839" spans="1:56" ht="14.25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  <c r="BC839" s="51"/>
      <c r="BD839" s="51"/>
    </row>
    <row r="840" spans="1:56" ht="14.25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/>
      <c r="BB840" s="51"/>
      <c r="BC840" s="51"/>
      <c r="BD840" s="51"/>
    </row>
    <row r="841" spans="1:56" ht="14.25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A841" s="51"/>
      <c r="BB841" s="51"/>
      <c r="BC841" s="51"/>
      <c r="BD841" s="51"/>
    </row>
    <row r="842" spans="1:56" ht="14.25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  <c r="BC842" s="51"/>
      <c r="BD842" s="51"/>
    </row>
    <row r="843" spans="1:56" ht="14.25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  <c r="BC843" s="51"/>
      <c r="BD843" s="51"/>
    </row>
    <row r="844" spans="1:56" ht="14.25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</row>
    <row r="845" spans="1:56" ht="14.25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  <c r="BC845" s="51"/>
      <c r="BD845" s="51"/>
    </row>
    <row r="846" spans="1:56" ht="14.25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  <c r="BC846" s="51"/>
      <c r="BD846" s="51"/>
    </row>
    <row r="847" spans="1:56" ht="14.25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/>
      <c r="AZ847" s="51"/>
      <c r="BA847" s="51"/>
      <c r="BB847" s="51"/>
      <c r="BC847" s="51"/>
      <c r="BD847" s="51"/>
    </row>
    <row r="848" spans="1:56" ht="14.25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  <c r="BC848" s="51"/>
      <c r="BD848" s="51"/>
    </row>
    <row r="849" spans="1:56" ht="14.25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A849" s="51"/>
      <c r="BB849" s="51"/>
      <c r="BC849" s="51"/>
      <c r="BD849" s="51"/>
    </row>
    <row r="850" spans="1:56" ht="14.25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  <c r="BC850" s="51"/>
      <c r="BD850" s="51"/>
    </row>
    <row r="851" spans="1:56" ht="14.25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  <c r="BC851" s="51"/>
      <c r="BD851" s="51"/>
    </row>
    <row r="852" spans="1:56" ht="14.25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</row>
    <row r="853" spans="1:56" ht="14.25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  <c r="BC853" s="51"/>
      <c r="BD853" s="51"/>
    </row>
    <row r="854" spans="1:56" ht="14.25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A854" s="51"/>
      <c r="BB854" s="51"/>
      <c r="BC854" s="51"/>
      <c r="BD854" s="51"/>
    </row>
    <row r="855" spans="1:56" ht="14.25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  <c r="BC855" s="51"/>
      <c r="BD855" s="51"/>
    </row>
    <row r="856" spans="1:56" ht="14.25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/>
      <c r="AZ856" s="51"/>
      <c r="BA856" s="51"/>
      <c r="BB856" s="51"/>
      <c r="BC856" s="51"/>
      <c r="BD856" s="51"/>
    </row>
    <row r="857" spans="1:56" ht="14.25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  <c r="BC857" s="51"/>
      <c r="BD857" s="51"/>
    </row>
    <row r="858" spans="1:56" ht="14.25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/>
      <c r="AZ858" s="51"/>
      <c r="BA858" s="51"/>
      <c r="BB858" s="51"/>
      <c r="BC858" s="51"/>
      <c r="BD858" s="51"/>
    </row>
    <row r="859" spans="1:56" ht="14.25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  <c r="BC859" s="51"/>
      <c r="BD859" s="51"/>
    </row>
    <row r="860" spans="1:56" ht="14.25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</row>
    <row r="861" spans="1:56" ht="14.25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</row>
    <row r="862" spans="1:56" ht="14.25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  <c r="BC862" s="51"/>
      <c r="BD862" s="51"/>
    </row>
    <row r="863" spans="1:56" ht="14.25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  <c r="BC863" s="51"/>
      <c r="BD863" s="51"/>
    </row>
    <row r="864" spans="1:56" ht="14.25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  <c r="BC864" s="51"/>
      <c r="BD864" s="51"/>
    </row>
    <row r="865" spans="1:56" ht="14.25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  <c r="BC865" s="51"/>
      <c r="BD865" s="51"/>
    </row>
    <row r="866" spans="1:56" ht="14.25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  <c r="BC866" s="51"/>
      <c r="BD866" s="51"/>
    </row>
    <row r="867" spans="1:56" ht="14.25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  <c r="BC867" s="51"/>
      <c r="BD867" s="51"/>
    </row>
    <row r="868" spans="1:56" ht="14.25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</row>
    <row r="869" spans="1:56" ht="14.25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  <c r="BC869" s="51"/>
      <c r="BD869" s="51"/>
    </row>
    <row r="870" spans="1:56" ht="14.25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/>
      <c r="AZ870" s="51"/>
      <c r="BA870" s="51"/>
      <c r="BB870" s="51"/>
      <c r="BC870" s="51"/>
      <c r="BD870" s="51"/>
    </row>
    <row r="871" spans="1:56" ht="14.25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/>
      <c r="AZ871" s="51"/>
      <c r="BA871" s="51"/>
      <c r="BB871" s="51"/>
      <c r="BC871" s="51"/>
      <c r="BD871" s="51"/>
    </row>
    <row r="872" spans="1:56" ht="14.25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  <c r="BC872" s="51"/>
      <c r="BD872" s="51"/>
    </row>
    <row r="873" spans="1:56" ht="14.25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  <c r="BC873" s="51"/>
      <c r="BD873" s="51"/>
    </row>
    <row r="874" spans="1:56" ht="14.25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51"/>
      <c r="AV874" s="51"/>
      <c r="AW874" s="51"/>
      <c r="AX874" s="51"/>
      <c r="AY874" s="51"/>
      <c r="AZ874" s="51"/>
      <c r="BA874" s="51"/>
      <c r="BB874" s="51"/>
      <c r="BC874" s="51"/>
      <c r="BD874" s="51"/>
    </row>
    <row r="875" spans="1:56" ht="14.25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/>
      <c r="BB875" s="51"/>
      <c r="BC875" s="51"/>
      <c r="BD875" s="51"/>
    </row>
    <row r="876" spans="1:56" ht="14.25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  <c r="AT876" s="51"/>
      <c r="AU876" s="51"/>
      <c r="AV876" s="51"/>
      <c r="AW876" s="51"/>
      <c r="AX876" s="51"/>
      <c r="AY876" s="51"/>
      <c r="AZ876" s="51"/>
      <c r="BA876" s="51"/>
      <c r="BB876" s="51"/>
      <c r="BC876" s="51"/>
      <c r="BD876" s="51"/>
    </row>
    <row r="877" spans="1:56" ht="14.25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/>
      <c r="BB877" s="51"/>
      <c r="BC877" s="51"/>
      <c r="BD877" s="51"/>
    </row>
    <row r="878" spans="1:56" ht="14.25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  <c r="BC878" s="51"/>
      <c r="BD878" s="51"/>
    </row>
    <row r="879" spans="1:56" ht="14.25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  <c r="BC879" s="51"/>
      <c r="BD879" s="51"/>
    </row>
    <row r="880" spans="1:56" ht="14.25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  <c r="BC880" s="51"/>
      <c r="BD880" s="51"/>
    </row>
    <row r="881" spans="1:56" ht="14.25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  <c r="BC881" s="51"/>
      <c r="BD881" s="51"/>
    </row>
    <row r="882" spans="1:56" ht="14.25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</row>
    <row r="883" spans="1:56" ht="14.25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/>
      <c r="AZ883" s="51"/>
      <c r="BA883" s="51"/>
      <c r="BB883" s="51"/>
      <c r="BC883" s="51"/>
      <c r="BD883" s="51"/>
    </row>
    <row r="884" spans="1:56" ht="14.25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/>
      <c r="AZ884" s="51"/>
      <c r="BA884" s="51"/>
      <c r="BB884" s="51"/>
      <c r="BC884" s="51"/>
      <c r="BD884" s="51"/>
    </row>
    <row r="885" spans="1:56" ht="14.25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/>
      <c r="AZ885" s="51"/>
      <c r="BA885" s="51"/>
      <c r="BB885" s="51"/>
      <c r="BC885" s="51"/>
      <c r="BD885" s="51"/>
    </row>
    <row r="886" spans="1:56" ht="14.25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  <c r="AT886" s="51"/>
      <c r="AU886" s="51"/>
      <c r="AV886" s="51"/>
      <c r="AW886" s="51"/>
      <c r="AX886" s="51"/>
      <c r="AY886" s="51"/>
      <c r="AZ886" s="51"/>
      <c r="BA886" s="51"/>
      <c r="BB886" s="51"/>
      <c r="BC886" s="51"/>
      <c r="BD886" s="51"/>
    </row>
    <row r="887" spans="1:56" ht="14.25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/>
      <c r="AZ887" s="51"/>
      <c r="BA887" s="51"/>
      <c r="BB887" s="51"/>
      <c r="BC887" s="51"/>
      <c r="BD887" s="51"/>
    </row>
    <row r="888" spans="1:56" ht="14.25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/>
      <c r="AZ888" s="51"/>
      <c r="BA888" s="51"/>
      <c r="BB888" s="51"/>
      <c r="BC888" s="51"/>
      <c r="BD888" s="51"/>
    </row>
    <row r="889" spans="1:56" ht="14.25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  <c r="BC889" s="51"/>
      <c r="BD889" s="51"/>
    </row>
    <row r="890" spans="1:56" ht="14.25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  <c r="BC890" s="51"/>
      <c r="BD890" s="51"/>
    </row>
    <row r="891" spans="1:56" ht="14.25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51"/>
      <c r="BC891" s="51"/>
      <c r="BD891" s="51"/>
    </row>
    <row r="892" spans="1:56" ht="14.25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51"/>
      <c r="BC892" s="51"/>
      <c r="BD892" s="51"/>
    </row>
    <row r="893" spans="1:56" ht="14.25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  <c r="BC893" s="51"/>
      <c r="BD893" s="51"/>
    </row>
    <row r="894" spans="1:56" ht="14.25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</row>
    <row r="895" spans="1:56" ht="14.25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  <c r="BC895" s="51"/>
      <c r="BD895" s="51"/>
    </row>
    <row r="896" spans="1:56" ht="14.25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  <c r="BC896" s="51"/>
      <c r="BD896" s="51"/>
    </row>
    <row r="897" spans="1:56" ht="14.25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  <c r="BD897" s="51"/>
    </row>
    <row r="898" spans="1:56" ht="14.25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  <c r="BD898" s="51"/>
    </row>
    <row r="899" spans="1:56" ht="14.25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51"/>
      <c r="BC899" s="51"/>
      <c r="BD899" s="51"/>
    </row>
    <row r="900" spans="1:56" ht="14.25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1"/>
      <c r="AX900" s="51"/>
      <c r="AY900" s="51"/>
      <c r="AZ900" s="51"/>
      <c r="BA900" s="51"/>
      <c r="BB900" s="51"/>
      <c r="BC900" s="51"/>
      <c r="BD900" s="51"/>
    </row>
    <row r="901" spans="1:56" ht="14.25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/>
      <c r="BB901" s="51"/>
      <c r="BC901" s="51"/>
      <c r="BD901" s="51"/>
    </row>
    <row r="902" spans="1:56" ht="14.25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51"/>
      <c r="AV902" s="51"/>
      <c r="AW902" s="51"/>
      <c r="AX902" s="51"/>
      <c r="AY902" s="51"/>
      <c r="AZ902" s="51"/>
      <c r="BA902" s="51"/>
      <c r="BB902" s="51"/>
      <c r="BC902" s="51"/>
      <c r="BD902" s="51"/>
    </row>
    <row r="903" spans="1:56" ht="14.25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/>
      <c r="AZ903" s="51"/>
      <c r="BA903" s="51"/>
      <c r="BB903" s="51"/>
      <c r="BC903" s="51"/>
      <c r="BD903" s="51"/>
    </row>
    <row r="904" spans="1:56" ht="14.25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  <c r="AT904" s="51"/>
      <c r="AU904" s="51"/>
      <c r="AV904" s="51"/>
      <c r="AW904" s="51"/>
      <c r="AX904" s="51"/>
      <c r="AY904" s="51"/>
      <c r="AZ904" s="51"/>
      <c r="BA904" s="51"/>
      <c r="BB904" s="51"/>
      <c r="BC904" s="51"/>
      <c r="BD904" s="51"/>
    </row>
    <row r="905" spans="1:56" ht="14.25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1"/>
      <c r="AX905" s="51"/>
      <c r="AY905" s="51"/>
      <c r="AZ905" s="51"/>
      <c r="BA905" s="51"/>
      <c r="BB905" s="51"/>
      <c r="BC905" s="51"/>
      <c r="BD905" s="51"/>
    </row>
    <row r="906" spans="1:56" ht="14.25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  <c r="AT906" s="51"/>
      <c r="AU906" s="51"/>
      <c r="AV906" s="51"/>
      <c r="AW906" s="51"/>
      <c r="AX906" s="51"/>
      <c r="AY906" s="51"/>
      <c r="AZ906" s="51"/>
      <c r="BA906" s="51"/>
      <c r="BB906" s="51"/>
      <c r="BC906" s="51"/>
      <c r="BD906" s="51"/>
    </row>
    <row r="907" spans="1:56" ht="14.25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51"/>
      <c r="AV907" s="51"/>
      <c r="AW907" s="51"/>
      <c r="AX907" s="51"/>
      <c r="AY907" s="51"/>
      <c r="AZ907" s="51"/>
      <c r="BA907" s="51"/>
      <c r="BB907" s="51"/>
      <c r="BC907" s="51"/>
      <c r="BD907" s="51"/>
    </row>
    <row r="908" spans="1:56" ht="14.25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  <c r="AT908" s="51"/>
      <c r="AU908" s="51"/>
      <c r="AV908" s="51"/>
      <c r="AW908" s="51"/>
      <c r="AX908" s="51"/>
      <c r="AY908" s="51"/>
      <c r="AZ908" s="51"/>
      <c r="BA908" s="51"/>
      <c r="BB908" s="51"/>
      <c r="BC908" s="51"/>
      <c r="BD908" s="51"/>
    </row>
    <row r="909" spans="1:56" ht="14.25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51"/>
      <c r="AV909" s="51"/>
      <c r="AW909" s="51"/>
      <c r="AX909" s="51"/>
      <c r="AY909" s="51"/>
      <c r="AZ909" s="51"/>
      <c r="BA909" s="51"/>
      <c r="BB909" s="51"/>
      <c r="BC909" s="51"/>
      <c r="BD909" s="51"/>
    </row>
    <row r="910" spans="1:56" ht="14.25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51"/>
      <c r="AV910" s="51"/>
      <c r="AW910" s="51"/>
      <c r="AX910" s="51"/>
      <c r="AY910" s="51"/>
      <c r="AZ910" s="51"/>
      <c r="BA910" s="51"/>
      <c r="BB910" s="51"/>
      <c r="BC910" s="51"/>
      <c r="BD910" s="51"/>
    </row>
    <row r="911" spans="1:56" ht="14.25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/>
      <c r="AZ911" s="51"/>
      <c r="BA911" s="51"/>
      <c r="BB911" s="51"/>
      <c r="BC911" s="51"/>
      <c r="BD911" s="51"/>
    </row>
    <row r="912" spans="1:56" ht="14.25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1"/>
      <c r="AX912" s="51"/>
      <c r="AY912" s="51"/>
      <c r="AZ912" s="51"/>
      <c r="BA912" s="51"/>
      <c r="BB912" s="51"/>
      <c r="BC912" s="51"/>
      <c r="BD912" s="51"/>
    </row>
    <row r="913" spans="1:56" ht="14.25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1"/>
      <c r="AX913" s="51"/>
      <c r="AY913" s="51"/>
      <c r="AZ913" s="51"/>
      <c r="BA913" s="51"/>
      <c r="BB913" s="51"/>
      <c r="BC913" s="51"/>
      <c r="BD913" s="51"/>
    </row>
    <row r="914" spans="1:56" ht="14.25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  <c r="AT914" s="51"/>
      <c r="AU914" s="51"/>
      <c r="AV914" s="51"/>
      <c r="AW914" s="51"/>
      <c r="AX914" s="51"/>
      <c r="AY914" s="51"/>
      <c r="AZ914" s="51"/>
      <c r="BA914" s="51"/>
      <c r="BB914" s="51"/>
      <c r="BC914" s="51"/>
      <c r="BD914" s="51"/>
    </row>
    <row r="915" spans="1:56" ht="14.25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51"/>
      <c r="AV915" s="51"/>
      <c r="AW915" s="51"/>
      <c r="AX915" s="51"/>
      <c r="AY915" s="51"/>
      <c r="AZ915" s="51"/>
      <c r="BA915" s="51"/>
      <c r="BB915" s="51"/>
      <c r="BC915" s="51"/>
      <c r="BD915" s="51"/>
    </row>
    <row r="916" spans="1:56" ht="14.25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51"/>
      <c r="AV916" s="51"/>
      <c r="AW916" s="51"/>
      <c r="AX916" s="51"/>
      <c r="AY916" s="51"/>
      <c r="AZ916" s="51"/>
      <c r="BA916" s="51"/>
      <c r="BB916" s="51"/>
      <c r="BC916" s="51"/>
      <c r="BD916" s="51"/>
    </row>
    <row r="917" spans="1:56" ht="14.25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51"/>
      <c r="AV917" s="51"/>
      <c r="AW917" s="51"/>
      <c r="AX917" s="51"/>
      <c r="AY917" s="51"/>
      <c r="AZ917" s="51"/>
      <c r="BA917" s="51"/>
      <c r="BB917" s="51"/>
      <c r="BC917" s="51"/>
      <c r="BD917" s="51"/>
    </row>
    <row r="918" spans="1:56" ht="14.25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/>
      <c r="AZ918" s="51"/>
      <c r="BA918" s="51"/>
      <c r="BB918" s="51"/>
      <c r="BC918" s="51"/>
      <c r="BD918" s="51"/>
    </row>
    <row r="919" spans="1:56" ht="14.25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51"/>
      <c r="BC919" s="51"/>
      <c r="BD919" s="51"/>
    </row>
    <row r="920" spans="1:56" ht="14.25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51"/>
      <c r="BC920" s="51"/>
      <c r="BD920" s="51"/>
    </row>
    <row r="921" spans="1:56" ht="14.25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51"/>
      <c r="BC921" s="51"/>
      <c r="BD921" s="51"/>
    </row>
    <row r="922" spans="1:56" ht="14.25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</row>
    <row r="923" spans="1:56" ht="14.25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/>
      <c r="BB923" s="51"/>
      <c r="BC923" s="51"/>
      <c r="BD923" s="51"/>
    </row>
    <row r="924" spans="1:56" ht="14.25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1"/>
      <c r="BD924" s="51"/>
    </row>
    <row r="925" spans="1:56" ht="14.25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51"/>
      <c r="BC925" s="51"/>
      <c r="BD925" s="51"/>
    </row>
    <row r="926" spans="1:56" ht="14.25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/>
      <c r="AZ926" s="51"/>
      <c r="BA926" s="51"/>
      <c r="BB926" s="51"/>
      <c r="BC926" s="51"/>
      <c r="BD926" s="51"/>
    </row>
    <row r="927" spans="1:56" ht="14.25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51"/>
      <c r="AV927" s="51"/>
      <c r="AW927" s="51"/>
      <c r="AX927" s="51"/>
      <c r="AY927" s="51"/>
      <c r="AZ927" s="51"/>
      <c r="BA927" s="51"/>
      <c r="BB927" s="51"/>
      <c r="BC927" s="51"/>
      <c r="BD927" s="51"/>
    </row>
    <row r="928" spans="1:56" ht="14.25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51"/>
      <c r="AV928" s="51"/>
      <c r="AW928" s="51"/>
      <c r="AX928" s="51"/>
      <c r="AY928" s="51"/>
      <c r="AZ928" s="51"/>
      <c r="BA928" s="51"/>
      <c r="BB928" s="51"/>
      <c r="BC928" s="51"/>
      <c r="BD928" s="51"/>
    </row>
    <row r="929" spans="1:56" ht="14.25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  <c r="AT929" s="51"/>
      <c r="AU929" s="51"/>
      <c r="AV929" s="51"/>
      <c r="AW929" s="51"/>
      <c r="AX929" s="51"/>
      <c r="AY929" s="51"/>
      <c r="AZ929" s="51"/>
      <c r="BA929" s="51"/>
      <c r="BB929" s="51"/>
      <c r="BC929" s="51"/>
      <c r="BD929" s="51"/>
    </row>
    <row r="930" spans="1:56" ht="14.25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  <c r="AT930" s="51"/>
      <c r="AU930" s="51"/>
      <c r="AV930" s="51"/>
      <c r="AW930" s="51"/>
      <c r="AX930" s="51"/>
      <c r="AY930" s="51"/>
      <c r="AZ930" s="51"/>
      <c r="BA930" s="51"/>
      <c r="BB930" s="51"/>
      <c r="BC930" s="51"/>
      <c r="BD930" s="51"/>
    </row>
    <row r="931" spans="1:56" ht="14.25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  <c r="AT931" s="51"/>
      <c r="AU931" s="51"/>
      <c r="AV931" s="51"/>
      <c r="AW931" s="51"/>
      <c r="AX931" s="51"/>
      <c r="AY931" s="51"/>
      <c r="AZ931" s="51"/>
      <c r="BA931" s="51"/>
      <c r="BB931" s="51"/>
      <c r="BC931" s="51"/>
      <c r="BD931" s="51"/>
    </row>
    <row r="932" spans="1:56" ht="14.25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51"/>
      <c r="AV932" s="51"/>
      <c r="AW932" s="51"/>
      <c r="AX932" s="51"/>
      <c r="AY932" s="51"/>
      <c r="AZ932" s="51"/>
      <c r="BA932" s="51"/>
      <c r="BB932" s="51"/>
      <c r="BC932" s="51"/>
      <c r="BD932" s="51"/>
    </row>
    <row r="933" spans="1:56" ht="14.25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51"/>
      <c r="AV933" s="51"/>
      <c r="AW933" s="51"/>
      <c r="AX933" s="51"/>
      <c r="AY933" s="51"/>
      <c r="AZ933" s="51"/>
      <c r="BA933" s="51"/>
      <c r="BB933" s="51"/>
      <c r="BC933" s="51"/>
      <c r="BD933" s="51"/>
    </row>
    <row r="934" spans="1:56" ht="14.25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  <c r="AT934" s="51"/>
      <c r="AU934" s="51"/>
      <c r="AV934" s="51"/>
      <c r="AW934" s="51"/>
      <c r="AX934" s="51"/>
      <c r="AY934" s="51"/>
      <c r="AZ934" s="51"/>
      <c r="BA934" s="51"/>
      <c r="BB934" s="51"/>
      <c r="BC934" s="51"/>
      <c r="BD934" s="51"/>
    </row>
    <row r="935" spans="1:56" ht="14.25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  <c r="AT935" s="51"/>
      <c r="AU935" s="51"/>
      <c r="AV935" s="51"/>
      <c r="AW935" s="51"/>
      <c r="AX935" s="51"/>
      <c r="AY935" s="51"/>
      <c r="AZ935" s="51"/>
      <c r="BA935" s="51"/>
      <c r="BB935" s="51"/>
      <c r="BC935" s="51"/>
      <c r="BD935" s="51"/>
    </row>
    <row r="936" spans="1:56" ht="14.25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  <c r="AT936" s="51"/>
      <c r="AU936" s="51"/>
      <c r="AV936" s="51"/>
      <c r="AW936" s="51"/>
      <c r="AX936" s="51"/>
      <c r="AY936" s="51"/>
      <c r="AZ936" s="51"/>
      <c r="BA936" s="51"/>
      <c r="BB936" s="51"/>
      <c r="BC936" s="51"/>
      <c r="BD936" s="51"/>
    </row>
    <row r="937" spans="1:56" ht="14.25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51"/>
      <c r="AV937" s="51"/>
      <c r="AW937" s="51"/>
      <c r="AX937" s="51"/>
      <c r="AY937" s="51"/>
      <c r="AZ937" s="51"/>
      <c r="BA937" s="51"/>
      <c r="BB937" s="51"/>
      <c r="BC937" s="51"/>
      <c r="BD937" s="51"/>
    </row>
    <row r="938" spans="1:56" ht="14.25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1"/>
      <c r="AX938" s="51"/>
      <c r="AY938" s="51"/>
      <c r="AZ938" s="51"/>
      <c r="BA938" s="51"/>
      <c r="BB938" s="51"/>
      <c r="BC938" s="51"/>
      <c r="BD938" s="51"/>
    </row>
    <row r="939" spans="1:56" ht="14.25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  <c r="AX939" s="51"/>
      <c r="AY939" s="51"/>
      <c r="AZ939" s="51"/>
      <c r="BA939" s="51"/>
      <c r="BB939" s="51"/>
      <c r="BC939" s="51"/>
      <c r="BD939" s="51"/>
    </row>
    <row r="940" spans="1:56" ht="14.25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1"/>
      <c r="AX940" s="51"/>
      <c r="AY940" s="51"/>
      <c r="AZ940" s="51"/>
      <c r="BA940" s="51"/>
      <c r="BB940" s="51"/>
      <c r="BC940" s="51"/>
      <c r="BD940" s="51"/>
    </row>
    <row r="941" spans="1:56" ht="14.25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51"/>
      <c r="AV941" s="51"/>
      <c r="AW941" s="51"/>
      <c r="AX941" s="51"/>
      <c r="AY941" s="51"/>
      <c r="AZ941" s="51"/>
      <c r="BA941" s="51"/>
      <c r="BB941" s="51"/>
      <c r="BC941" s="51"/>
      <c r="BD941" s="51"/>
    </row>
    <row r="942" spans="1:56" ht="14.25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  <c r="AT942" s="51"/>
      <c r="AU942" s="51"/>
      <c r="AV942" s="51"/>
      <c r="AW942" s="51"/>
      <c r="AX942" s="51"/>
      <c r="AY942" s="51"/>
      <c r="AZ942" s="51"/>
      <c r="BA942" s="51"/>
      <c r="BB942" s="51"/>
      <c r="BC942" s="51"/>
      <c r="BD942" s="51"/>
    </row>
    <row r="943" spans="1:56" ht="14.25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  <c r="AT943" s="51"/>
      <c r="AU943" s="51"/>
      <c r="AV943" s="51"/>
      <c r="AW943" s="51"/>
      <c r="AX943" s="51"/>
      <c r="AY943" s="51"/>
      <c r="AZ943" s="51"/>
      <c r="BA943" s="51"/>
      <c r="BB943" s="51"/>
      <c r="BC943" s="51"/>
      <c r="BD943" s="51"/>
    </row>
    <row r="944" spans="1:56" ht="14.25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51"/>
      <c r="AV944" s="51"/>
      <c r="AW944" s="51"/>
      <c r="AX944" s="51"/>
      <c r="AY944" s="51"/>
      <c r="AZ944" s="51"/>
      <c r="BA944" s="51"/>
      <c r="BB944" s="51"/>
      <c r="BC944" s="51"/>
      <c r="BD944" s="51"/>
    </row>
    <row r="945" spans="1:56" ht="14.25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  <c r="AT945" s="51"/>
      <c r="AU945" s="51"/>
      <c r="AV945" s="51"/>
      <c r="AW945" s="51"/>
      <c r="AX945" s="51"/>
      <c r="AY945" s="51"/>
      <c r="AZ945" s="51"/>
      <c r="BA945" s="51"/>
      <c r="BB945" s="51"/>
      <c r="BC945" s="51"/>
      <c r="BD945" s="51"/>
    </row>
    <row r="946" spans="1:56" ht="14.25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  <c r="AT946" s="51"/>
      <c r="AU946" s="51"/>
      <c r="AV946" s="51"/>
      <c r="AW946" s="51"/>
      <c r="AX946" s="51"/>
      <c r="AY946" s="51"/>
      <c r="AZ946" s="51"/>
      <c r="BA946" s="51"/>
      <c r="BB946" s="51"/>
      <c r="BC946" s="51"/>
      <c r="BD946" s="51"/>
    </row>
    <row r="947" spans="1:56" ht="14.25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  <c r="AT947" s="51"/>
      <c r="AU947" s="51"/>
      <c r="AV947" s="51"/>
      <c r="AW947" s="51"/>
      <c r="AX947" s="51"/>
      <c r="AY947" s="51"/>
      <c r="AZ947" s="51"/>
      <c r="BA947" s="51"/>
      <c r="BB947" s="51"/>
      <c r="BC947" s="51"/>
      <c r="BD947" s="51"/>
    </row>
    <row r="948" spans="1:56" ht="14.25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W948" s="51"/>
      <c r="AX948" s="51"/>
      <c r="AY948" s="51"/>
      <c r="AZ948" s="51"/>
      <c r="BA948" s="51"/>
      <c r="BB948" s="51"/>
      <c r="BC948" s="51"/>
      <c r="BD948" s="51"/>
    </row>
    <row r="949" spans="1:56" ht="14.25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1"/>
      <c r="AX949" s="51"/>
      <c r="AY949" s="51"/>
      <c r="AZ949" s="51"/>
      <c r="BA949" s="51"/>
      <c r="BB949" s="51"/>
      <c r="BC949" s="51"/>
      <c r="BD949" s="51"/>
    </row>
    <row r="950" spans="1:56" ht="14.25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1"/>
      <c r="AX950" s="51"/>
      <c r="AY950" s="51"/>
      <c r="AZ950" s="51"/>
      <c r="BA950" s="51"/>
      <c r="BB950" s="51"/>
      <c r="BC950" s="51"/>
      <c r="BD950" s="51"/>
    </row>
    <row r="951" spans="1:56" ht="14.25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1"/>
      <c r="AX951" s="51"/>
      <c r="AY951" s="51"/>
      <c r="AZ951" s="51"/>
      <c r="BA951" s="51"/>
      <c r="BB951" s="51"/>
      <c r="BC951" s="51"/>
      <c r="BD951" s="51"/>
    </row>
    <row r="952" spans="1:56" ht="14.25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  <c r="AX952" s="51"/>
      <c r="AY952" s="51"/>
      <c r="AZ952" s="51"/>
      <c r="BA952" s="51"/>
      <c r="BB952" s="51"/>
      <c r="BC952" s="51"/>
      <c r="BD952" s="51"/>
    </row>
    <row r="953" spans="1:56" ht="14.25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  <c r="AT953" s="51"/>
      <c r="AU953" s="51"/>
      <c r="AV953" s="51"/>
      <c r="AW953" s="51"/>
      <c r="AX953" s="51"/>
      <c r="AY953" s="51"/>
      <c r="AZ953" s="51"/>
      <c r="BA953" s="51"/>
      <c r="BB953" s="51"/>
      <c r="BC953" s="51"/>
      <c r="BD953" s="51"/>
    </row>
    <row r="954" spans="1:56" ht="14.25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1"/>
      <c r="AX954" s="51"/>
      <c r="AY954" s="51"/>
      <c r="AZ954" s="51"/>
      <c r="BA954" s="51"/>
      <c r="BB954" s="51"/>
      <c r="BC954" s="51"/>
      <c r="BD954" s="51"/>
    </row>
    <row r="955" spans="1:56" ht="14.25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1"/>
      <c r="AX955" s="51"/>
      <c r="AY955" s="51"/>
      <c r="AZ955" s="51"/>
      <c r="BA955" s="51"/>
      <c r="BB955" s="51"/>
      <c r="BC955" s="51"/>
      <c r="BD955" s="51"/>
    </row>
    <row r="956" spans="1:56" ht="14.25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51"/>
      <c r="AV956" s="51"/>
      <c r="AW956" s="51"/>
      <c r="AX956" s="51"/>
      <c r="AY956" s="51"/>
      <c r="AZ956" s="51"/>
      <c r="BA956" s="51"/>
      <c r="BB956" s="51"/>
      <c r="BC956" s="51"/>
      <c r="BD956" s="51"/>
    </row>
    <row r="957" spans="1:56" ht="14.25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1"/>
      <c r="AX957" s="51"/>
      <c r="AY957" s="51"/>
      <c r="AZ957" s="51"/>
      <c r="BA957" s="51"/>
      <c r="BB957" s="51"/>
      <c r="BC957" s="51"/>
      <c r="BD957" s="51"/>
    </row>
    <row r="958" spans="1:56" ht="14.25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1"/>
      <c r="AX958" s="51"/>
      <c r="AY958" s="51"/>
      <c r="AZ958" s="51"/>
      <c r="BA958" s="51"/>
      <c r="BB958" s="51"/>
      <c r="BC958" s="51"/>
      <c r="BD958" s="51"/>
    </row>
    <row r="959" spans="1:56" ht="14.25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  <c r="AX959" s="51"/>
      <c r="AY959" s="51"/>
      <c r="AZ959" s="51"/>
      <c r="BA959" s="51"/>
      <c r="BB959" s="51"/>
      <c r="BC959" s="51"/>
      <c r="BD959" s="51"/>
    </row>
    <row r="960" spans="1:56" ht="14.25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  <c r="AX960" s="51"/>
      <c r="AY960" s="51"/>
      <c r="AZ960" s="51"/>
      <c r="BA960" s="51"/>
      <c r="BB960" s="51"/>
      <c r="BC960" s="51"/>
      <c r="BD960" s="51"/>
    </row>
    <row r="961" spans="1:56" ht="14.25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51"/>
      <c r="AV961" s="51"/>
      <c r="AW961" s="51"/>
      <c r="AX961" s="51"/>
      <c r="AY961" s="51"/>
      <c r="AZ961" s="51"/>
      <c r="BA961" s="51"/>
      <c r="BB961" s="51"/>
      <c r="BC961" s="51"/>
      <c r="BD961" s="51"/>
    </row>
    <row r="962" spans="1:56" ht="14.25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51"/>
      <c r="AV962" s="51"/>
      <c r="AW962" s="51"/>
      <c r="AX962" s="51"/>
      <c r="AY962" s="51"/>
      <c r="AZ962" s="51"/>
      <c r="BA962" s="51"/>
      <c r="BB962" s="51"/>
      <c r="BC962" s="51"/>
      <c r="BD962" s="51"/>
    </row>
    <row r="963" spans="1:56" ht="14.25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  <c r="AT963" s="51"/>
      <c r="AU963" s="51"/>
      <c r="AV963" s="51"/>
      <c r="AW963" s="51"/>
      <c r="AX963" s="51"/>
      <c r="AY963" s="51"/>
      <c r="AZ963" s="51"/>
      <c r="BA963" s="51"/>
      <c r="BB963" s="51"/>
      <c r="BC963" s="51"/>
      <c r="BD963" s="51"/>
    </row>
    <row r="964" spans="1:56" ht="14.25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/>
      <c r="AZ964" s="51"/>
      <c r="BA964" s="51"/>
      <c r="BB964" s="51"/>
      <c r="BC964" s="51"/>
      <c r="BD964" s="51"/>
    </row>
    <row r="965" spans="1:56" ht="14.25" x14ac:dyDescent="0.2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1"/>
      <c r="AX965" s="51"/>
      <c r="AY965" s="51"/>
      <c r="AZ965" s="51"/>
      <c r="BA965" s="51"/>
      <c r="BB965" s="51"/>
      <c r="BC965" s="51"/>
      <c r="BD965" s="51"/>
    </row>
    <row r="966" spans="1:56" ht="14.25" x14ac:dyDescent="0.2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1"/>
      <c r="AX966" s="51"/>
      <c r="AY966" s="51"/>
      <c r="AZ966" s="51"/>
      <c r="BA966" s="51"/>
      <c r="BB966" s="51"/>
      <c r="BC966" s="51"/>
      <c r="BD966" s="51"/>
    </row>
    <row r="967" spans="1:56" ht="14.25" x14ac:dyDescent="0.2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1"/>
      <c r="AX967" s="51"/>
      <c r="AY967" s="51"/>
      <c r="AZ967" s="51"/>
      <c r="BA967" s="51"/>
      <c r="BB967" s="51"/>
      <c r="BC967" s="51"/>
      <c r="BD967" s="51"/>
    </row>
    <row r="968" spans="1:56" ht="14.25" x14ac:dyDescent="0.2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1"/>
      <c r="AX968" s="51"/>
      <c r="AY968" s="51"/>
      <c r="AZ968" s="51"/>
      <c r="BA968" s="51"/>
      <c r="BB968" s="51"/>
      <c r="BC968" s="51"/>
      <c r="BD968" s="51"/>
    </row>
    <row r="969" spans="1:56" ht="14.25" x14ac:dyDescent="0.2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1"/>
      <c r="AX969" s="51"/>
      <c r="AY969" s="51"/>
      <c r="AZ969" s="51"/>
      <c r="BA969" s="51"/>
      <c r="BB969" s="51"/>
      <c r="BC969" s="51"/>
      <c r="BD969" s="51"/>
    </row>
    <row r="970" spans="1:56" ht="14.25" x14ac:dyDescent="0.2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51"/>
      <c r="AV970" s="51"/>
      <c r="AW970" s="51"/>
      <c r="AX970" s="51"/>
      <c r="AY970" s="51"/>
      <c r="AZ970" s="51"/>
      <c r="BA970" s="51"/>
      <c r="BB970" s="51"/>
      <c r="BC970" s="51"/>
      <c r="BD970" s="51"/>
    </row>
    <row r="971" spans="1:56" ht="14.25" x14ac:dyDescent="0.2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1"/>
      <c r="AX971" s="51"/>
      <c r="AY971" s="51"/>
      <c r="AZ971" s="51"/>
      <c r="BA971" s="51"/>
      <c r="BB971" s="51"/>
      <c r="BC971" s="51"/>
      <c r="BD971" s="51"/>
    </row>
    <row r="972" spans="1:56" ht="14.25" x14ac:dyDescent="0.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1"/>
      <c r="AX972" s="51"/>
      <c r="AY972" s="51"/>
      <c r="AZ972" s="51"/>
      <c r="BA972" s="51"/>
      <c r="BB972" s="51"/>
      <c r="BC972" s="51"/>
      <c r="BD972" s="51"/>
    </row>
    <row r="973" spans="1:56" ht="14.25" x14ac:dyDescent="0.2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1"/>
      <c r="AX973" s="51"/>
      <c r="AY973" s="51"/>
      <c r="AZ973" s="51"/>
      <c r="BA973" s="51"/>
      <c r="BB973" s="51"/>
      <c r="BC973" s="51"/>
      <c r="BD973" s="51"/>
    </row>
    <row r="974" spans="1:56" ht="14.25" x14ac:dyDescent="0.2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  <c r="AX974" s="51"/>
      <c r="AY974" s="51"/>
      <c r="AZ974" s="51"/>
      <c r="BA974" s="51"/>
      <c r="BB974" s="51"/>
      <c r="BC974" s="51"/>
      <c r="BD974" s="51"/>
    </row>
    <row r="975" spans="1:56" ht="14.25" x14ac:dyDescent="0.2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1"/>
      <c r="AX975" s="51"/>
      <c r="AY975" s="51"/>
      <c r="AZ975" s="51"/>
      <c r="BA975" s="51"/>
      <c r="BB975" s="51"/>
      <c r="BC975" s="51"/>
      <c r="BD975" s="51"/>
    </row>
    <row r="976" spans="1:56" ht="14.25" x14ac:dyDescent="0.2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51"/>
      <c r="AV976" s="51"/>
      <c r="AW976" s="51"/>
      <c r="AX976" s="51"/>
      <c r="AY976" s="51"/>
      <c r="AZ976" s="51"/>
      <c r="BA976" s="51"/>
      <c r="BB976" s="51"/>
      <c r="BC976" s="51"/>
      <c r="BD976" s="51"/>
    </row>
    <row r="977" spans="1:56" ht="14.25" x14ac:dyDescent="0.2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  <c r="AX977" s="51"/>
      <c r="AY977" s="51"/>
      <c r="AZ977" s="51"/>
      <c r="BA977" s="51"/>
      <c r="BB977" s="51"/>
      <c r="BC977" s="51"/>
      <c r="BD977" s="51"/>
    </row>
    <row r="978" spans="1:56" ht="14.25" x14ac:dyDescent="0.2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51"/>
      <c r="AV978" s="51"/>
      <c r="AW978" s="51"/>
      <c r="AX978" s="51"/>
      <c r="AY978" s="51"/>
      <c r="AZ978" s="51"/>
      <c r="BA978" s="51"/>
      <c r="BB978" s="51"/>
      <c r="BC978" s="51"/>
      <c r="BD978" s="51"/>
    </row>
    <row r="979" spans="1:56" ht="14.25" x14ac:dyDescent="0.2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51"/>
      <c r="AV979" s="51"/>
      <c r="AW979" s="51"/>
      <c r="AX979" s="51"/>
      <c r="AY979" s="51"/>
      <c r="AZ979" s="51"/>
      <c r="BA979" s="51"/>
      <c r="BB979" s="51"/>
      <c r="BC979" s="51"/>
      <c r="BD979" s="51"/>
    </row>
    <row r="980" spans="1:56" ht="14.25" x14ac:dyDescent="0.2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/>
      <c r="AZ980" s="51"/>
      <c r="BA980" s="51"/>
      <c r="BB980" s="51"/>
      <c r="BC980" s="51"/>
      <c r="BD980" s="51"/>
    </row>
    <row r="981" spans="1:56" ht="14.25" x14ac:dyDescent="0.2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/>
      <c r="AZ981" s="51"/>
      <c r="BA981" s="51"/>
      <c r="BB981" s="51"/>
      <c r="BC981" s="51"/>
      <c r="BD981" s="51"/>
    </row>
    <row r="982" spans="1:56" ht="14.25" x14ac:dyDescent="0.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  <c r="BA982" s="51"/>
      <c r="BB982" s="51"/>
      <c r="BC982" s="51"/>
      <c r="BD982" s="51"/>
    </row>
    <row r="983" spans="1:56" ht="14.25" x14ac:dyDescent="0.2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1"/>
      <c r="AX983" s="51"/>
      <c r="AY983" s="51"/>
      <c r="AZ983" s="51"/>
      <c r="BA983" s="51"/>
      <c r="BB983" s="51"/>
      <c r="BC983" s="51"/>
      <c r="BD983" s="51"/>
    </row>
    <row r="984" spans="1:56" ht="14.25" x14ac:dyDescent="0.2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/>
      <c r="AZ984" s="51"/>
      <c r="BA984" s="51"/>
      <c r="BB984" s="51"/>
      <c r="BC984" s="51"/>
      <c r="BD984" s="51"/>
    </row>
    <row r="985" spans="1:56" ht="14.25" x14ac:dyDescent="0.2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  <c r="BA985" s="51"/>
      <c r="BB985" s="51"/>
      <c r="BC985" s="51"/>
      <c r="BD985" s="51"/>
    </row>
    <row r="986" spans="1:56" ht="14.25" x14ac:dyDescent="0.2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  <c r="BA986" s="51"/>
      <c r="BB986" s="51"/>
      <c r="BC986" s="51"/>
      <c r="BD986" s="51"/>
    </row>
    <row r="987" spans="1:56" ht="14.25" x14ac:dyDescent="0.2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/>
      <c r="AZ987" s="51"/>
      <c r="BA987" s="51"/>
      <c r="BB987" s="51"/>
      <c r="BC987" s="51"/>
      <c r="BD987" s="51"/>
    </row>
    <row r="988" spans="1:56" ht="14.25" x14ac:dyDescent="0.2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  <c r="BA988" s="51"/>
      <c r="BB988" s="51"/>
      <c r="BC988" s="51"/>
      <c r="BD988" s="51"/>
    </row>
    <row r="989" spans="1:56" ht="14.25" x14ac:dyDescent="0.2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</row>
    <row r="990" spans="1:56" ht="14.25" x14ac:dyDescent="0.2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  <c r="AT990" s="51"/>
      <c r="AU990" s="51"/>
      <c r="AV990" s="51"/>
      <c r="AW990" s="51"/>
      <c r="AX990" s="51"/>
      <c r="AY990" s="51"/>
      <c r="AZ990" s="51"/>
      <c r="BA990" s="51"/>
      <c r="BB990" s="51"/>
      <c r="BC990" s="51"/>
      <c r="BD990" s="51"/>
    </row>
    <row r="991" spans="1:56" ht="14.25" x14ac:dyDescent="0.2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/>
      <c r="AZ991" s="51"/>
      <c r="BA991" s="51"/>
      <c r="BB991" s="51"/>
      <c r="BC991" s="51"/>
      <c r="BD991" s="51"/>
    </row>
    <row r="992" spans="1:56" ht="14.25" x14ac:dyDescent="0.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  <c r="AT992" s="51"/>
      <c r="AU992" s="51"/>
      <c r="AV992" s="51"/>
      <c r="AW992" s="51"/>
      <c r="AX992" s="51"/>
      <c r="AY992" s="51"/>
      <c r="AZ992" s="51"/>
      <c r="BA992" s="51"/>
      <c r="BB992" s="51"/>
      <c r="BC992" s="51"/>
      <c r="BD992" s="51"/>
    </row>
    <row r="993" spans="1:56" ht="14.25" x14ac:dyDescent="0.2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1"/>
      <c r="AX993" s="51"/>
      <c r="AY993" s="51"/>
      <c r="AZ993" s="51"/>
      <c r="BA993" s="51"/>
      <c r="BB993" s="51"/>
      <c r="BC993" s="51"/>
      <c r="BD993" s="51"/>
    </row>
    <row r="994" spans="1:56" ht="14.25" x14ac:dyDescent="0.2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51"/>
      <c r="AV994" s="51"/>
      <c r="AW994" s="51"/>
      <c r="AX994" s="51"/>
      <c r="AY994" s="51"/>
      <c r="AZ994" s="51"/>
      <c r="BA994" s="51"/>
      <c r="BB994" s="51"/>
      <c r="BC994" s="51"/>
      <c r="BD994" s="51"/>
    </row>
    <row r="995" spans="1:56" ht="14.25" x14ac:dyDescent="0.2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51"/>
      <c r="AV995" s="51"/>
      <c r="AW995" s="51"/>
      <c r="AX995" s="51"/>
      <c r="AY995" s="51"/>
      <c r="AZ995" s="51"/>
      <c r="BA995" s="51"/>
      <c r="BB995" s="51"/>
      <c r="BC995" s="51"/>
      <c r="BD995" s="51"/>
    </row>
    <row r="996" spans="1:56" ht="14.25" x14ac:dyDescent="0.2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51"/>
      <c r="AV996" s="51"/>
      <c r="AW996" s="51"/>
      <c r="AX996" s="51"/>
      <c r="AY996" s="51"/>
      <c r="AZ996" s="51"/>
      <c r="BA996" s="51"/>
      <c r="BB996" s="51"/>
      <c r="BC996" s="51"/>
      <c r="BD996" s="51"/>
    </row>
    <row r="997" spans="1:56" ht="14.25" x14ac:dyDescent="0.2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  <c r="AT997" s="51"/>
      <c r="AU997" s="51"/>
      <c r="AV997" s="51"/>
      <c r="AW997" s="51"/>
      <c r="AX997" s="51"/>
      <c r="AY997" s="51"/>
      <c r="AZ997" s="51"/>
      <c r="BA997" s="51"/>
      <c r="BB997" s="51"/>
      <c r="BC997" s="51"/>
      <c r="BD997" s="51"/>
    </row>
    <row r="998" spans="1:56" ht="14.25" x14ac:dyDescent="0.2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  <c r="AT998" s="51"/>
      <c r="AU998" s="51"/>
      <c r="AV998" s="51"/>
      <c r="AW998" s="51"/>
      <c r="AX998" s="51"/>
      <c r="AY998" s="51"/>
      <c r="AZ998" s="51"/>
      <c r="BA998" s="51"/>
      <c r="BB998" s="51"/>
      <c r="BC998" s="51"/>
      <c r="BD998" s="51"/>
    </row>
    <row r="999" spans="1:56" ht="14.25" x14ac:dyDescent="0.2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  <c r="AT999" s="51"/>
      <c r="AU999" s="51"/>
      <c r="AV999" s="51"/>
      <c r="AW999" s="51"/>
      <c r="AX999" s="51"/>
      <c r="AY999" s="51"/>
      <c r="AZ999" s="51"/>
      <c r="BA999" s="51"/>
      <c r="BB999" s="51"/>
      <c r="BC999" s="51"/>
      <c r="BD999" s="51"/>
    </row>
    <row r="1000" spans="1:56" ht="14.25" x14ac:dyDescent="0.2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51"/>
      <c r="AV1000" s="51"/>
      <c r="AW1000" s="51"/>
      <c r="AX1000" s="51"/>
      <c r="AY1000" s="51"/>
      <c r="AZ1000" s="51"/>
      <c r="BA1000" s="51"/>
      <c r="BB1000" s="51"/>
      <c r="BC1000" s="51"/>
      <c r="BD1000" s="51"/>
    </row>
    <row r="1001" spans="1:56" ht="14.25" x14ac:dyDescent="0.2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  <c r="AT1001" s="51"/>
      <c r="AU1001" s="51"/>
      <c r="AV1001" s="51"/>
      <c r="AW1001" s="51"/>
      <c r="AX1001" s="51"/>
      <c r="AY1001" s="51"/>
      <c r="AZ1001" s="51"/>
      <c r="BA1001" s="51"/>
      <c r="BB1001" s="51"/>
      <c r="BC1001" s="51"/>
      <c r="BD1001" s="51"/>
    </row>
    <row r="1002" spans="1:56" ht="14.25" x14ac:dyDescent="0.2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51"/>
      <c r="AV1002" s="51"/>
      <c r="AW1002" s="51"/>
      <c r="AX1002" s="51"/>
      <c r="AY1002" s="51"/>
      <c r="AZ1002" s="51"/>
      <c r="BA1002" s="51"/>
      <c r="BB1002" s="51"/>
      <c r="BC1002" s="51"/>
      <c r="BD1002" s="51"/>
    </row>
    <row r="1003" spans="1:56" ht="14.25" x14ac:dyDescent="0.2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51"/>
      <c r="AV1003" s="51"/>
      <c r="AW1003" s="51"/>
      <c r="AX1003" s="51"/>
      <c r="AY1003" s="51"/>
      <c r="AZ1003" s="51"/>
      <c r="BA1003" s="51"/>
      <c r="BB1003" s="51"/>
      <c r="BC1003" s="51"/>
      <c r="BD1003" s="51"/>
    </row>
    <row r="1004" spans="1:56" ht="14.25" x14ac:dyDescent="0.2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51"/>
      <c r="AV1004" s="51"/>
      <c r="AW1004" s="51"/>
      <c r="AX1004" s="51"/>
      <c r="AY1004" s="51"/>
      <c r="AZ1004" s="51"/>
      <c r="BA1004" s="51"/>
      <c r="BB1004" s="51"/>
      <c r="BC1004" s="51"/>
      <c r="BD1004" s="51"/>
    </row>
    <row r="1005" spans="1:56" ht="14.25" x14ac:dyDescent="0.2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  <c r="AT1005" s="51"/>
      <c r="AU1005" s="51"/>
      <c r="AV1005" s="51"/>
      <c r="AW1005" s="51"/>
      <c r="AX1005" s="51"/>
      <c r="AY1005" s="51"/>
      <c r="AZ1005" s="51"/>
      <c r="BA1005" s="51"/>
      <c r="BB1005" s="51"/>
      <c r="BC1005" s="51"/>
      <c r="BD1005" s="51"/>
    </row>
    <row r="1006" spans="1:56" ht="14.25" x14ac:dyDescent="0.2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  <c r="AT1006" s="51"/>
      <c r="AU1006" s="51"/>
      <c r="AV1006" s="51"/>
      <c r="AW1006" s="51"/>
      <c r="AX1006" s="51"/>
      <c r="AY1006" s="51"/>
      <c r="AZ1006" s="51"/>
      <c r="BA1006" s="51"/>
      <c r="BB1006" s="51"/>
      <c r="BC1006" s="51"/>
      <c r="BD1006" s="51"/>
    </row>
    <row r="1007" spans="1:56" ht="14.25" x14ac:dyDescent="0.2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  <c r="AT1007" s="51"/>
      <c r="AU1007" s="51"/>
      <c r="AV1007" s="51"/>
      <c r="AW1007" s="51"/>
      <c r="AX1007" s="51"/>
      <c r="AY1007" s="51"/>
      <c r="AZ1007" s="51"/>
      <c r="BA1007" s="51"/>
      <c r="BB1007" s="51"/>
      <c r="BC1007" s="51"/>
      <c r="BD1007" s="51"/>
    </row>
    <row r="1008" spans="1:56" ht="14.25" x14ac:dyDescent="0.2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  <c r="AT1008" s="51"/>
      <c r="AU1008" s="51"/>
      <c r="AV1008" s="51"/>
      <c r="AW1008" s="51"/>
      <c r="AX1008" s="51"/>
      <c r="AY1008" s="51"/>
      <c r="AZ1008" s="51"/>
      <c r="BA1008" s="51"/>
      <c r="BB1008" s="51"/>
      <c r="BC1008" s="51"/>
      <c r="BD1008" s="51"/>
    </row>
    <row r="1009" spans="1:56" ht="14.25" x14ac:dyDescent="0.2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51"/>
      <c r="AV1009" s="51"/>
      <c r="AW1009" s="51"/>
      <c r="AX1009" s="51"/>
      <c r="AY1009" s="51"/>
      <c r="AZ1009" s="51"/>
      <c r="BA1009" s="51"/>
      <c r="BB1009" s="51"/>
      <c r="BC1009" s="51"/>
      <c r="BD1009" s="51"/>
    </row>
    <row r="1010" spans="1:56" ht="14.25" x14ac:dyDescent="0.2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  <c r="AT1010" s="51"/>
      <c r="AU1010" s="51"/>
      <c r="AV1010" s="51"/>
      <c r="AW1010" s="51"/>
      <c r="AX1010" s="51"/>
      <c r="AY1010" s="51"/>
      <c r="AZ1010" s="51"/>
      <c r="BA1010" s="51"/>
      <c r="BB1010" s="51"/>
      <c r="BC1010" s="51"/>
      <c r="BD1010" s="51"/>
    </row>
    <row r="1011" spans="1:56" ht="14.25" x14ac:dyDescent="0.2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51"/>
      <c r="AV1011" s="51"/>
      <c r="AW1011" s="51"/>
      <c r="AX1011" s="51"/>
      <c r="AY1011" s="51"/>
      <c r="AZ1011" s="51"/>
      <c r="BA1011" s="51"/>
      <c r="BB1011" s="51"/>
      <c r="BC1011" s="51"/>
      <c r="BD1011" s="51"/>
    </row>
    <row r="1012" spans="1:56" ht="14.25" x14ac:dyDescent="0.2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  <c r="AT1012" s="51"/>
      <c r="AU1012" s="51"/>
      <c r="AV1012" s="51"/>
      <c r="AW1012" s="51"/>
      <c r="AX1012" s="51"/>
      <c r="AY1012" s="51"/>
      <c r="AZ1012" s="51"/>
      <c r="BA1012" s="51"/>
      <c r="BB1012" s="51"/>
      <c r="BC1012" s="51"/>
      <c r="BD1012" s="51"/>
    </row>
    <row r="1013" spans="1:56" ht="14.25" x14ac:dyDescent="0.2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  <c r="AT1013" s="51"/>
      <c r="AU1013" s="51"/>
      <c r="AV1013" s="51"/>
      <c r="AW1013" s="51"/>
      <c r="AX1013" s="51"/>
      <c r="AY1013" s="51"/>
      <c r="AZ1013" s="51"/>
      <c r="BA1013" s="51"/>
      <c r="BB1013" s="51"/>
      <c r="BC1013" s="51"/>
      <c r="BD1013" s="51"/>
    </row>
    <row r="1014" spans="1:56" ht="14.25" x14ac:dyDescent="0.2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1"/>
      <c r="AX1014" s="51"/>
      <c r="AY1014" s="51"/>
      <c r="AZ1014" s="51"/>
      <c r="BA1014" s="51"/>
      <c r="BB1014" s="51"/>
      <c r="BC1014" s="51"/>
      <c r="BD1014" s="51"/>
    </row>
    <row r="1015" spans="1:56" ht="14.25" x14ac:dyDescent="0.2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1"/>
      <c r="AX1015" s="51"/>
      <c r="AY1015" s="51"/>
      <c r="AZ1015" s="51"/>
      <c r="BA1015" s="51"/>
      <c r="BB1015" s="51"/>
      <c r="BC1015" s="51"/>
      <c r="BD1015" s="51"/>
    </row>
    <row r="1016" spans="1:56" ht="14.25" x14ac:dyDescent="0.2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1"/>
      <c r="AX1016" s="51"/>
      <c r="AY1016" s="51"/>
      <c r="AZ1016" s="51"/>
      <c r="BA1016" s="51"/>
      <c r="BB1016" s="51"/>
      <c r="BC1016" s="51"/>
      <c r="BD1016" s="51"/>
    </row>
    <row r="1017" spans="1:56" ht="14.25" x14ac:dyDescent="0.2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1"/>
      <c r="AX1017" s="51"/>
      <c r="AY1017" s="51"/>
      <c r="AZ1017" s="51"/>
      <c r="BA1017" s="51"/>
      <c r="BB1017" s="51"/>
      <c r="BC1017" s="51"/>
      <c r="BD1017" s="51"/>
    </row>
    <row r="1018" spans="1:56" ht="14.25" x14ac:dyDescent="0.2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51"/>
      <c r="AV1018" s="51"/>
      <c r="AW1018" s="51"/>
      <c r="AX1018" s="51"/>
      <c r="AY1018" s="51"/>
      <c r="AZ1018" s="51"/>
      <c r="BA1018" s="51"/>
      <c r="BB1018" s="51"/>
      <c r="BC1018" s="51"/>
      <c r="BD1018" s="51"/>
    </row>
    <row r="1019" spans="1:56" ht="14.25" x14ac:dyDescent="0.2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  <c r="AT1019" s="51"/>
      <c r="AU1019" s="51"/>
      <c r="AV1019" s="51"/>
      <c r="AW1019" s="51"/>
      <c r="AX1019" s="51"/>
      <c r="AY1019" s="51"/>
      <c r="AZ1019" s="51"/>
      <c r="BA1019" s="51"/>
      <c r="BB1019" s="51"/>
      <c r="BC1019" s="51"/>
      <c r="BD1019" s="51"/>
    </row>
    <row r="1020" spans="1:56" ht="14.25" x14ac:dyDescent="0.2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  <c r="AT1020" s="51"/>
      <c r="AU1020" s="51"/>
      <c r="AV1020" s="51"/>
      <c r="AW1020" s="51"/>
      <c r="AX1020" s="51"/>
      <c r="AY1020" s="51"/>
      <c r="AZ1020" s="51"/>
      <c r="BA1020" s="51"/>
      <c r="BB1020" s="51"/>
      <c r="BC1020" s="51"/>
      <c r="BD1020" s="51"/>
    </row>
    <row r="1021" spans="1:56" ht="14.25" x14ac:dyDescent="0.2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/>
      <c r="AN1021" s="51"/>
      <c r="AO1021" s="51"/>
      <c r="AP1021" s="51"/>
      <c r="AQ1021" s="51"/>
      <c r="AR1021" s="51"/>
      <c r="AS1021" s="51"/>
      <c r="AT1021" s="51"/>
      <c r="AU1021" s="51"/>
      <c r="AV1021" s="51"/>
      <c r="AW1021" s="51"/>
      <c r="AX1021" s="51"/>
      <c r="AY1021" s="51"/>
      <c r="AZ1021" s="51"/>
      <c r="BA1021" s="51"/>
      <c r="BB1021" s="51"/>
      <c r="BC1021" s="51"/>
      <c r="BD1021" s="51"/>
    </row>
    <row r="1022" spans="1:56" ht="14.25" x14ac:dyDescent="0.2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  <c r="AT1022" s="51"/>
      <c r="AU1022" s="51"/>
      <c r="AV1022" s="51"/>
      <c r="AW1022" s="51"/>
      <c r="AX1022" s="51"/>
      <c r="AY1022" s="51"/>
      <c r="AZ1022" s="51"/>
      <c r="BA1022" s="51"/>
      <c r="BB1022" s="51"/>
      <c r="BC1022" s="51"/>
      <c r="BD1022" s="51"/>
    </row>
    <row r="1023" spans="1:56" ht="14.25" x14ac:dyDescent="0.2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  <c r="AT1023" s="51"/>
      <c r="AU1023" s="51"/>
      <c r="AV1023" s="51"/>
      <c r="AW1023" s="51"/>
      <c r="AX1023" s="51"/>
      <c r="AY1023" s="51"/>
      <c r="AZ1023" s="51"/>
      <c r="BA1023" s="51"/>
      <c r="BB1023" s="51"/>
      <c r="BC1023" s="51"/>
      <c r="BD1023" s="51"/>
    </row>
    <row r="1024" spans="1:56" ht="14.25" x14ac:dyDescent="0.2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51"/>
      <c r="AV1024" s="51"/>
      <c r="AW1024" s="51"/>
      <c r="AX1024" s="51"/>
      <c r="AY1024" s="51"/>
      <c r="AZ1024" s="51"/>
      <c r="BA1024" s="51"/>
      <c r="BB1024" s="51"/>
      <c r="BC1024" s="51"/>
      <c r="BD1024" s="51"/>
    </row>
    <row r="1025" spans="1:56" ht="14.25" x14ac:dyDescent="0.2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51"/>
      <c r="AV1025" s="51"/>
      <c r="AW1025" s="51"/>
      <c r="AX1025" s="51"/>
      <c r="AY1025" s="51"/>
      <c r="AZ1025" s="51"/>
      <c r="BA1025" s="51"/>
      <c r="BB1025" s="51"/>
      <c r="BC1025" s="51"/>
      <c r="BD1025" s="51"/>
    </row>
    <row r="1026" spans="1:56" ht="14.25" x14ac:dyDescent="0.2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1"/>
      <c r="AX1026" s="51"/>
      <c r="AY1026" s="51"/>
      <c r="AZ1026" s="51"/>
      <c r="BA1026" s="51"/>
      <c r="BB1026" s="51"/>
      <c r="BC1026" s="51"/>
      <c r="BD1026" s="51"/>
    </row>
    <row r="1027" spans="1:56" ht="14.25" x14ac:dyDescent="0.2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51"/>
      <c r="AV1027" s="51"/>
      <c r="AW1027" s="51"/>
      <c r="AX1027" s="51"/>
      <c r="AY1027" s="51"/>
      <c r="AZ1027" s="51"/>
      <c r="BA1027" s="51"/>
      <c r="BB1027" s="51"/>
      <c r="BC1027" s="51"/>
      <c r="BD1027" s="51"/>
    </row>
    <row r="1028" spans="1:56" ht="14.25" x14ac:dyDescent="0.2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51"/>
      <c r="AZ1028" s="51"/>
      <c r="BA1028" s="51"/>
      <c r="BB1028" s="51"/>
      <c r="BC1028" s="51"/>
      <c r="BD1028" s="51"/>
    </row>
    <row r="1029" spans="1:56" ht="14.25" x14ac:dyDescent="0.2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51"/>
      <c r="AZ1029" s="51"/>
      <c r="BA1029" s="51"/>
      <c r="BB1029" s="51"/>
      <c r="BC1029" s="51"/>
      <c r="BD1029" s="51"/>
    </row>
    <row r="1030" spans="1:56" ht="14.25" x14ac:dyDescent="0.2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51"/>
      <c r="AZ1030" s="51"/>
      <c r="BA1030" s="51"/>
      <c r="BB1030" s="51"/>
      <c r="BC1030" s="51"/>
      <c r="BD1030" s="51"/>
    </row>
    <row r="1031" spans="1:56" ht="14.25" x14ac:dyDescent="0.2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</row>
    <row r="1032" spans="1:56" ht="14.25" x14ac:dyDescent="0.2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/>
      <c r="AZ1032" s="51"/>
      <c r="BA1032" s="51"/>
      <c r="BB1032" s="51"/>
      <c r="BC1032" s="51"/>
      <c r="BD1032" s="51"/>
    </row>
    <row r="1033" spans="1:56" ht="14.25" x14ac:dyDescent="0.2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51"/>
      <c r="AZ1033" s="51"/>
      <c r="BA1033" s="51"/>
      <c r="BB1033" s="51"/>
      <c r="BC1033" s="51"/>
      <c r="BD1033" s="51"/>
    </row>
    <row r="1034" spans="1:56" ht="14.25" x14ac:dyDescent="0.2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51"/>
      <c r="AZ1034" s="51"/>
      <c r="BA1034" s="51"/>
      <c r="BB1034" s="51"/>
      <c r="BC1034" s="51"/>
      <c r="BD1034" s="51"/>
    </row>
    <row r="1035" spans="1:56" ht="14.25" x14ac:dyDescent="0.2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51"/>
      <c r="AZ1035" s="51"/>
      <c r="BA1035" s="51"/>
      <c r="BB1035" s="51"/>
      <c r="BC1035" s="51"/>
      <c r="BD1035" s="51"/>
    </row>
    <row r="1036" spans="1:56" ht="14.25" x14ac:dyDescent="0.2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51"/>
      <c r="AZ1036" s="51"/>
      <c r="BA1036" s="51"/>
      <c r="BB1036" s="51"/>
      <c r="BC1036" s="51"/>
      <c r="BD1036" s="51"/>
    </row>
    <row r="1037" spans="1:56" ht="14.25" x14ac:dyDescent="0.2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51"/>
      <c r="AV1037" s="51"/>
      <c r="AW1037" s="51"/>
      <c r="AX1037" s="51"/>
      <c r="AY1037" s="51"/>
      <c r="AZ1037" s="51"/>
      <c r="BA1037" s="51"/>
      <c r="BB1037" s="51"/>
      <c r="BC1037" s="51"/>
      <c r="BD1037" s="51"/>
    </row>
    <row r="1038" spans="1:56" ht="14.25" x14ac:dyDescent="0.2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51"/>
      <c r="AZ1038" s="51"/>
      <c r="BA1038" s="51"/>
      <c r="BB1038" s="51"/>
      <c r="BC1038" s="51"/>
      <c r="BD1038" s="51"/>
    </row>
    <row r="1039" spans="1:56" ht="14.25" x14ac:dyDescent="0.2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/>
      <c r="AZ1039" s="51"/>
      <c r="BA1039" s="51"/>
      <c r="BB1039" s="51"/>
      <c r="BC1039" s="51"/>
      <c r="BD1039" s="51"/>
    </row>
    <row r="1040" spans="1:56" ht="14.25" x14ac:dyDescent="0.2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/>
      <c r="AZ1040" s="51"/>
      <c r="BA1040" s="51"/>
      <c r="BB1040" s="51"/>
      <c r="BC1040" s="51"/>
      <c r="BD1040" s="51"/>
    </row>
    <row r="1041" spans="1:56" ht="14.25" x14ac:dyDescent="0.2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  <c r="BB1041" s="51"/>
      <c r="BC1041" s="51"/>
      <c r="BD1041" s="51"/>
    </row>
    <row r="1042" spans="1:56" ht="14.25" x14ac:dyDescent="0.2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1"/>
      <c r="AX1042" s="51"/>
      <c r="AY1042" s="51"/>
      <c r="AZ1042" s="51"/>
      <c r="BA1042" s="51"/>
      <c r="BB1042" s="51"/>
      <c r="BC1042" s="51"/>
      <c r="BD1042" s="51"/>
    </row>
    <row r="1043" spans="1:56" ht="14.25" x14ac:dyDescent="0.2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</row>
    <row r="1044" spans="1:56" ht="14.25" x14ac:dyDescent="0.2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51"/>
      <c r="AV1044" s="51"/>
      <c r="AW1044" s="51"/>
      <c r="AX1044" s="51"/>
      <c r="AY1044" s="51"/>
      <c r="AZ1044" s="51"/>
      <c r="BA1044" s="51"/>
      <c r="BB1044" s="51"/>
      <c r="BC1044" s="51"/>
      <c r="BD1044" s="51"/>
    </row>
    <row r="1045" spans="1:56" ht="14.25" x14ac:dyDescent="0.2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51"/>
      <c r="AV1045" s="51"/>
      <c r="AW1045" s="51"/>
      <c r="AX1045" s="51"/>
      <c r="AY1045" s="51"/>
      <c r="AZ1045" s="51"/>
      <c r="BA1045" s="51"/>
      <c r="BB1045" s="51"/>
      <c r="BC1045" s="51"/>
      <c r="BD1045" s="51"/>
    </row>
    <row r="1046" spans="1:56" ht="14.25" x14ac:dyDescent="0.2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  <c r="AT1046" s="51"/>
      <c r="AU1046" s="51"/>
      <c r="AV1046" s="51"/>
      <c r="AW1046" s="51"/>
      <c r="AX1046" s="51"/>
      <c r="AY1046" s="51"/>
      <c r="AZ1046" s="51"/>
      <c r="BA1046" s="51"/>
      <c r="BB1046" s="51"/>
      <c r="BC1046" s="51"/>
      <c r="BD1046" s="51"/>
    </row>
    <row r="1047" spans="1:56" ht="14.25" x14ac:dyDescent="0.2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  <c r="AT1047" s="51"/>
      <c r="AU1047" s="51"/>
      <c r="AV1047" s="51"/>
      <c r="AW1047" s="51"/>
      <c r="AX1047" s="51"/>
      <c r="AY1047" s="51"/>
      <c r="AZ1047" s="51"/>
      <c r="BA1047" s="51"/>
      <c r="BB1047" s="51"/>
      <c r="BC1047" s="51"/>
      <c r="BD1047" s="51"/>
    </row>
    <row r="1048" spans="1:56" ht="14.25" x14ac:dyDescent="0.2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/>
      <c r="AN1048" s="51"/>
      <c r="AO1048" s="51"/>
      <c r="AP1048" s="51"/>
      <c r="AQ1048" s="51"/>
      <c r="AR1048" s="51"/>
      <c r="AS1048" s="51"/>
      <c r="AT1048" s="51"/>
      <c r="AU1048" s="51"/>
      <c r="AV1048" s="51"/>
      <c r="AW1048" s="51"/>
      <c r="AX1048" s="51"/>
      <c r="AY1048" s="51"/>
      <c r="AZ1048" s="51"/>
      <c r="BA1048" s="51"/>
      <c r="BB1048" s="51"/>
      <c r="BC1048" s="51"/>
      <c r="BD1048" s="51"/>
    </row>
    <row r="1049" spans="1:56" ht="14.25" x14ac:dyDescent="0.2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  <c r="AT1049" s="51"/>
      <c r="AU1049" s="51"/>
      <c r="AV1049" s="51"/>
      <c r="AW1049" s="51"/>
      <c r="AX1049" s="51"/>
      <c r="AY1049" s="51"/>
      <c r="AZ1049" s="51"/>
      <c r="BA1049" s="51"/>
      <c r="BB1049" s="51"/>
      <c r="BC1049" s="51"/>
      <c r="BD1049" s="51"/>
    </row>
    <row r="1050" spans="1:56" ht="14.25" x14ac:dyDescent="0.2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J1050" s="51"/>
      <c r="AK1050" s="51"/>
      <c r="AL1050" s="51"/>
      <c r="AM1050" s="51"/>
      <c r="AN1050" s="51"/>
      <c r="AO1050" s="51"/>
      <c r="AP1050" s="51"/>
      <c r="AQ1050" s="51"/>
      <c r="AR1050" s="51"/>
      <c r="AS1050" s="51"/>
      <c r="AT1050" s="51"/>
      <c r="AU1050" s="51"/>
      <c r="AV1050" s="51"/>
      <c r="AW1050" s="51"/>
      <c r="AX1050" s="51"/>
      <c r="AY1050" s="51"/>
      <c r="AZ1050" s="51"/>
      <c r="BA1050" s="51"/>
      <c r="BB1050" s="51"/>
      <c r="BC1050" s="51"/>
      <c r="BD1050" s="51"/>
    </row>
    <row r="1051" spans="1:56" ht="14.25" x14ac:dyDescent="0.2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J1051" s="51"/>
      <c r="AK1051" s="51"/>
      <c r="AL1051" s="51"/>
      <c r="AM1051" s="51"/>
      <c r="AN1051" s="51"/>
      <c r="AO1051" s="51"/>
      <c r="AP1051" s="51"/>
      <c r="AQ1051" s="51"/>
      <c r="AR1051" s="51"/>
      <c r="AS1051" s="51"/>
      <c r="AT1051" s="51"/>
      <c r="AU1051" s="51"/>
      <c r="AV1051" s="51"/>
      <c r="AW1051" s="51"/>
      <c r="AX1051" s="51"/>
      <c r="AY1051" s="51"/>
      <c r="AZ1051" s="51"/>
      <c r="BA1051" s="51"/>
      <c r="BB1051" s="51"/>
      <c r="BC1051" s="51"/>
      <c r="BD1051" s="51"/>
    </row>
    <row r="1052" spans="1:56" ht="14.25" x14ac:dyDescent="0.2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  <c r="AH1052" s="51"/>
      <c r="AI1052" s="51"/>
      <c r="AJ1052" s="51"/>
      <c r="AK1052" s="51"/>
      <c r="AL1052" s="51"/>
      <c r="AM1052" s="51"/>
      <c r="AN1052" s="51"/>
      <c r="AO1052" s="51"/>
      <c r="AP1052" s="51"/>
      <c r="AQ1052" s="51"/>
      <c r="AR1052" s="51"/>
      <c r="AS1052" s="51"/>
      <c r="AT1052" s="51"/>
      <c r="AU1052" s="51"/>
      <c r="AV1052" s="51"/>
      <c r="AW1052" s="51"/>
      <c r="AX1052" s="51"/>
      <c r="AY1052" s="51"/>
      <c r="AZ1052" s="51"/>
      <c r="BA1052" s="51"/>
      <c r="BB1052" s="51"/>
      <c r="BC1052" s="51"/>
      <c r="BD1052" s="51"/>
    </row>
    <row r="1053" spans="1:56" ht="14.25" x14ac:dyDescent="0.2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  <c r="AL1053" s="51"/>
      <c r="AM1053" s="51"/>
      <c r="AN1053" s="51"/>
      <c r="AO1053" s="51"/>
      <c r="AP1053" s="51"/>
      <c r="AQ1053" s="51"/>
      <c r="AR1053" s="51"/>
      <c r="AS1053" s="51"/>
      <c r="AT1053" s="51"/>
      <c r="AU1053" s="51"/>
      <c r="AV1053" s="51"/>
      <c r="AW1053" s="51"/>
      <c r="AX1053" s="51"/>
      <c r="AY1053" s="51"/>
      <c r="AZ1053" s="51"/>
      <c r="BA1053" s="51"/>
      <c r="BB1053" s="51"/>
      <c r="BC1053" s="51"/>
      <c r="BD1053" s="51"/>
    </row>
    <row r="1054" spans="1:56" ht="14.25" x14ac:dyDescent="0.2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J1054" s="51"/>
      <c r="AK1054" s="51"/>
      <c r="AL1054" s="51"/>
      <c r="AM1054" s="51"/>
      <c r="AN1054" s="51"/>
      <c r="AO1054" s="51"/>
      <c r="AP1054" s="51"/>
      <c r="AQ1054" s="51"/>
      <c r="AR1054" s="51"/>
      <c r="AS1054" s="51"/>
      <c r="AT1054" s="51"/>
      <c r="AU1054" s="51"/>
      <c r="AV1054" s="51"/>
      <c r="AW1054" s="51"/>
      <c r="AX1054" s="51"/>
      <c r="AY1054" s="51"/>
      <c r="AZ1054" s="51"/>
      <c r="BA1054" s="51"/>
      <c r="BB1054" s="51"/>
      <c r="BC1054" s="51"/>
      <c r="BD1054" s="51"/>
    </row>
    <row r="1055" spans="1:56" ht="14.25" x14ac:dyDescent="0.2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/>
      <c r="AL1055" s="51"/>
      <c r="AM1055" s="51"/>
      <c r="AN1055" s="51"/>
      <c r="AO1055" s="51"/>
      <c r="AP1055" s="51"/>
      <c r="AQ1055" s="51"/>
      <c r="AR1055" s="51"/>
      <c r="AS1055" s="51"/>
      <c r="AT1055" s="51"/>
      <c r="AU1055" s="51"/>
      <c r="AV1055" s="51"/>
      <c r="AW1055" s="51"/>
      <c r="AX1055" s="51"/>
      <c r="AY1055" s="51"/>
      <c r="AZ1055" s="51"/>
      <c r="BA1055" s="51"/>
      <c r="BB1055" s="51"/>
      <c r="BC1055" s="51"/>
      <c r="BD1055" s="51"/>
    </row>
    <row r="1056" spans="1:56" ht="14.25" x14ac:dyDescent="0.2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  <c r="AT1056" s="51"/>
      <c r="AU1056" s="51"/>
      <c r="AV1056" s="51"/>
      <c r="AW1056" s="51"/>
      <c r="AX1056" s="51"/>
      <c r="AY1056" s="51"/>
      <c r="AZ1056" s="51"/>
      <c r="BA1056" s="51"/>
      <c r="BB1056" s="51"/>
      <c r="BC1056" s="51"/>
      <c r="BD1056" s="51"/>
    </row>
    <row r="1057" spans="1:56" ht="14.25" x14ac:dyDescent="0.2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J1057" s="51"/>
      <c r="AK1057" s="51"/>
      <c r="AL1057" s="51"/>
      <c r="AM1057" s="51"/>
      <c r="AN1057" s="51"/>
      <c r="AO1057" s="51"/>
      <c r="AP1057" s="51"/>
      <c r="AQ1057" s="51"/>
      <c r="AR1057" s="51"/>
      <c r="AS1057" s="51"/>
      <c r="AT1057" s="51"/>
      <c r="AU1057" s="51"/>
      <c r="AV1057" s="51"/>
      <c r="AW1057" s="51"/>
      <c r="AX1057" s="51"/>
      <c r="AY1057" s="51"/>
      <c r="AZ1057" s="51"/>
      <c r="BA1057" s="51"/>
      <c r="BB1057" s="51"/>
      <c r="BC1057" s="51"/>
      <c r="BD1057" s="51"/>
    </row>
    <row r="1058" spans="1:56" ht="14.25" x14ac:dyDescent="0.2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/>
      <c r="AN1058" s="51"/>
      <c r="AO1058" s="51"/>
      <c r="AP1058" s="51"/>
      <c r="AQ1058" s="51"/>
      <c r="AR1058" s="51"/>
      <c r="AS1058" s="51"/>
      <c r="AT1058" s="51"/>
      <c r="AU1058" s="51"/>
      <c r="AV1058" s="51"/>
      <c r="AW1058" s="51"/>
      <c r="AX1058" s="51"/>
      <c r="AY1058" s="51"/>
      <c r="AZ1058" s="51"/>
      <c r="BA1058" s="51"/>
      <c r="BB1058" s="51"/>
      <c r="BC1058" s="51"/>
      <c r="BD1058" s="51"/>
    </row>
    <row r="1059" spans="1:56" ht="14.25" x14ac:dyDescent="0.2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/>
      <c r="AN1059" s="51"/>
      <c r="AO1059" s="51"/>
      <c r="AP1059" s="51"/>
      <c r="AQ1059" s="51"/>
      <c r="AR1059" s="51"/>
      <c r="AS1059" s="51"/>
      <c r="AT1059" s="51"/>
      <c r="AU1059" s="51"/>
      <c r="AV1059" s="51"/>
      <c r="AW1059" s="51"/>
      <c r="AX1059" s="51"/>
      <c r="AY1059" s="51"/>
      <c r="AZ1059" s="51"/>
      <c r="BA1059" s="51"/>
      <c r="BB1059" s="51"/>
      <c r="BC1059" s="51"/>
      <c r="BD1059" s="51"/>
    </row>
    <row r="1060" spans="1:56" ht="14.25" x14ac:dyDescent="0.2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  <c r="AL1060" s="51"/>
      <c r="AM1060" s="51"/>
      <c r="AN1060" s="51"/>
      <c r="AO1060" s="51"/>
      <c r="AP1060" s="51"/>
      <c r="AQ1060" s="51"/>
      <c r="AR1060" s="51"/>
      <c r="AS1060" s="51"/>
      <c r="AT1060" s="51"/>
      <c r="AU1060" s="51"/>
      <c r="AV1060" s="51"/>
      <c r="AW1060" s="51"/>
      <c r="AX1060" s="51"/>
      <c r="AY1060" s="51"/>
      <c r="AZ1060" s="51"/>
      <c r="BA1060" s="51"/>
      <c r="BB1060" s="51"/>
      <c r="BC1060" s="51"/>
      <c r="BD1060" s="51"/>
    </row>
    <row r="1061" spans="1:56" ht="14.25" x14ac:dyDescent="0.2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51"/>
      <c r="AP1061" s="51"/>
      <c r="AQ1061" s="51"/>
      <c r="AR1061" s="51"/>
      <c r="AS1061" s="51"/>
      <c r="AT1061" s="51"/>
      <c r="AU1061" s="51"/>
      <c r="AV1061" s="51"/>
      <c r="AW1061" s="51"/>
      <c r="AX1061" s="51"/>
      <c r="AY1061" s="51"/>
      <c r="AZ1061" s="51"/>
      <c r="BA1061" s="51"/>
      <c r="BB1061" s="51"/>
      <c r="BC1061" s="51"/>
      <c r="BD1061" s="51"/>
    </row>
    <row r="1062" spans="1:56" ht="14.25" x14ac:dyDescent="0.2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/>
      <c r="AN1062" s="51"/>
      <c r="AO1062" s="51"/>
      <c r="AP1062" s="51"/>
      <c r="AQ1062" s="51"/>
      <c r="AR1062" s="51"/>
      <c r="AS1062" s="51"/>
      <c r="AT1062" s="51"/>
      <c r="AU1062" s="51"/>
      <c r="AV1062" s="51"/>
      <c r="AW1062" s="51"/>
      <c r="AX1062" s="51"/>
      <c r="AY1062" s="51"/>
      <c r="AZ1062" s="51"/>
      <c r="BA1062" s="51"/>
      <c r="BB1062" s="51"/>
      <c r="BC1062" s="51"/>
      <c r="BD1062" s="51"/>
    </row>
    <row r="1063" spans="1:56" ht="14.25" x14ac:dyDescent="0.2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  <c r="AT1063" s="51"/>
      <c r="AU1063" s="51"/>
      <c r="AV1063" s="51"/>
      <c r="AW1063" s="51"/>
      <c r="AX1063" s="51"/>
      <c r="AY1063" s="51"/>
      <c r="AZ1063" s="51"/>
      <c r="BA1063" s="51"/>
      <c r="BB1063" s="51"/>
      <c r="BC1063" s="51"/>
      <c r="BD1063" s="51"/>
    </row>
    <row r="1064" spans="1:56" ht="14.25" x14ac:dyDescent="0.2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1"/>
      <c r="AX1064" s="51"/>
      <c r="AY1064" s="51"/>
      <c r="AZ1064" s="51"/>
      <c r="BA1064" s="51"/>
      <c r="BB1064" s="51"/>
      <c r="BC1064" s="51"/>
      <c r="BD1064" s="51"/>
    </row>
    <row r="1065" spans="1:56" ht="14.25" x14ac:dyDescent="0.2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  <c r="AL1065" s="51"/>
      <c r="AM1065" s="51"/>
      <c r="AN1065" s="51"/>
      <c r="AO1065" s="51"/>
      <c r="AP1065" s="51"/>
      <c r="AQ1065" s="51"/>
      <c r="AR1065" s="51"/>
      <c r="AS1065" s="51"/>
      <c r="AT1065" s="51"/>
      <c r="AU1065" s="51"/>
      <c r="AV1065" s="51"/>
      <c r="AW1065" s="51"/>
      <c r="AX1065" s="51"/>
      <c r="AY1065" s="51"/>
      <c r="AZ1065" s="51"/>
      <c r="BA1065" s="51"/>
      <c r="BB1065" s="51"/>
      <c r="BC1065" s="51"/>
      <c r="BD1065" s="51"/>
    </row>
    <row r="1066" spans="1:56" ht="14.25" x14ac:dyDescent="0.2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  <c r="AL1066" s="51"/>
      <c r="AM1066" s="51"/>
      <c r="AN1066" s="51"/>
      <c r="AO1066" s="51"/>
      <c r="AP1066" s="51"/>
      <c r="AQ1066" s="51"/>
      <c r="AR1066" s="51"/>
      <c r="AS1066" s="51"/>
      <c r="AT1066" s="51"/>
      <c r="AU1066" s="51"/>
      <c r="AV1066" s="51"/>
      <c r="AW1066" s="51"/>
      <c r="AX1066" s="51"/>
      <c r="AY1066" s="51"/>
      <c r="AZ1066" s="51"/>
      <c r="BA1066" s="51"/>
      <c r="BB1066" s="51"/>
      <c r="BC1066" s="51"/>
      <c r="BD1066" s="51"/>
    </row>
    <row r="1067" spans="1:56" ht="14.25" x14ac:dyDescent="0.2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  <c r="AL1067" s="51"/>
      <c r="AM1067" s="51"/>
      <c r="AN1067" s="51"/>
      <c r="AO1067" s="51"/>
      <c r="AP1067" s="51"/>
      <c r="AQ1067" s="51"/>
      <c r="AR1067" s="51"/>
      <c r="AS1067" s="51"/>
      <c r="AT1067" s="51"/>
      <c r="AU1067" s="51"/>
      <c r="AV1067" s="51"/>
      <c r="AW1067" s="51"/>
      <c r="AX1067" s="51"/>
      <c r="AY1067" s="51"/>
      <c r="AZ1067" s="51"/>
      <c r="BA1067" s="51"/>
      <c r="BB1067" s="51"/>
      <c r="BC1067" s="51"/>
      <c r="BD1067" s="51"/>
    </row>
    <row r="1068" spans="1:56" ht="14.25" x14ac:dyDescent="0.2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  <c r="AT1068" s="51"/>
      <c r="AU1068" s="51"/>
      <c r="AV1068" s="51"/>
      <c r="AW1068" s="51"/>
      <c r="AX1068" s="51"/>
      <c r="AY1068" s="51"/>
      <c r="AZ1068" s="51"/>
      <c r="BA1068" s="51"/>
      <c r="BB1068" s="51"/>
      <c r="BC1068" s="51"/>
      <c r="BD1068" s="51"/>
    </row>
    <row r="1069" spans="1:56" ht="14.25" x14ac:dyDescent="0.2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  <c r="AL1069" s="51"/>
      <c r="AM1069" s="51"/>
      <c r="AN1069" s="51"/>
      <c r="AO1069" s="51"/>
      <c r="AP1069" s="51"/>
      <c r="AQ1069" s="51"/>
      <c r="AR1069" s="51"/>
      <c r="AS1069" s="51"/>
      <c r="AT1069" s="51"/>
      <c r="AU1069" s="51"/>
      <c r="AV1069" s="51"/>
      <c r="AW1069" s="51"/>
      <c r="AX1069" s="51"/>
      <c r="AY1069" s="51"/>
      <c r="AZ1069" s="51"/>
      <c r="BA1069" s="51"/>
      <c r="BB1069" s="51"/>
      <c r="BC1069" s="51"/>
      <c r="BD1069" s="51"/>
    </row>
    <row r="1070" spans="1:56" ht="14.25" x14ac:dyDescent="0.2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  <c r="AT1070" s="51"/>
      <c r="AU1070" s="51"/>
      <c r="AV1070" s="51"/>
      <c r="AW1070" s="51"/>
      <c r="AX1070" s="51"/>
      <c r="AY1070" s="51"/>
      <c r="AZ1070" s="51"/>
      <c r="BA1070" s="51"/>
      <c r="BB1070" s="51"/>
      <c r="BC1070" s="51"/>
      <c r="BD1070" s="51"/>
    </row>
    <row r="1071" spans="1:56" ht="14.25" x14ac:dyDescent="0.2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1"/>
      <c r="AX1071" s="51"/>
      <c r="AY1071" s="51"/>
      <c r="AZ1071" s="51"/>
      <c r="BA1071" s="51"/>
      <c r="BB1071" s="51"/>
      <c r="BC1071" s="51"/>
      <c r="BD1071" s="51"/>
    </row>
    <row r="1072" spans="1:56" ht="14.25" x14ac:dyDescent="0.2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  <c r="AL1072" s="51"/>
      <c r="AM1072" s="51"/>
      <c r="AN1072" s="51"/>
      <c r="AO1072" s="51"/>
      <c r="AP1072" s="51"/>
      <c r="AQ1072" s="51"/>
      <c r="AR1072" s="51"/>
      <c r="AS1072" s="51"/>
      <c r="AT1072" s="51"/>
      <c r="AU1072" s="51"/>
      <c r="AV1072" s="51"/>
      <c r="AW1072" s="51"/>
      <c r="AX1072" s="51"/>
      <c r="AY1072" s="51"/>
      <c r="AZ1072" s="51"/>
      <c r="BA1072" s="51"/>
      <c r="BB1072" s="51"/>
      <c r="BC1072" s="51"/>
      <c r="BD1072" s="51"/>
    </row>
    <row r="1073" spans="1:56" ht="14.25" x14ac:dyDescent="0.2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  <c r="AL1073" s="51"/>
      <c r="AM1073" s="51"/>
      <c r="AN1073" s="51"/>
      <c r="AO1073" s="51"/>
      <c r="AP1073" s="51"/>
      <c r="AQ1073" s="51"/>
      <c r="AR1073" s="51"/>
      <c r="AS1073" s="51"/>
      <c r="AT1073" s="51"/>
      <c r="AU1073" s="51"/>
      <c r="AV1073" s="51"/>
      <c r="AW1073" s="51"/>
      <c r="AX1073" s="51"/>
      <c r="AY1073" s="51"/>
      <c r="AZ1073" s="51"/>
      <c r="BA1073" s="51"/>
      <c r="BB1073" s="51"/>
      <c r="BC1073" s="51"/>
      <c r="BD1073" s="51"/>
    </row>
    <row r="1074" spans="1:56" ht="14.25" x14ac:dyDescent="0.2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  <c r="AT1074" s="51"/>
      <c r="AU1074" s="51"/>
      <c r="AV1074" s="51"/>
      <c r="AW1074" s="51"/>
      <c r="AX1074" s="51"/>
      <c r="AY1074" s="51"/>
      <c r="AZ1074" s="51"/>
      <c r="BA1074" s="51"/>
      <c r="BB1074" s="51"/>
      <c r="BC1074" s="51"/>
      <c r="BD1074" s="51"/>
    </row>
    <row r="1075" spans="1:56" ht="14.25" x14ac:dyDescent="0.2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  <c r="AL1075" s="51"/>
      <c r="AM1075" s="51"/>
      <c r="AN1075" s="51"/>
      <c r="AO1075" s="51"/>
      <c r="AP1075" s="51"/>
      <c r="AQ1075" s="51"/>
      <c r="AR1075" s="51"/>
      <c r="AS1075" s="51"/>
      <c r="AT1075" s="51"/>
      <c r="AU1075" s="51"/>
      <c r="AV1075" s="51"/>
      <c r="AW1075" s="51"/>
      <c r="AX1075" s="51"/>
      <c r="AY1075" s="51"/>
      <c r="AZ1075" s="51"/>
      <c r="BA1075" s="51"/>
      <c r="BB1075" s="51"/>
      <c r="BC1075" s="51"/>
      <c r="BD1075" s="51"/>
    </row>
    <row r="1076" spans="1:56" ht="14.25" x14ac:dyDescent="0.2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  <c r="AL1076" s="51"/>
      <c r="AM1076" s="51"/>
      <c r="AN1076" s="51"/>
      <c r="AO1076" s="51"/>
      <c r="AP1076" s="51"/>
      <c r="AQ1076" s="51"/>
      <c r="AR1076" s="51"/>
      <c r="AS1076" s="51"/>
      <c r="AT1076" s="51"/>
      <c r="AU1076" s="51"/>
      <c r="AV1076" s="51"/>
      <c r="AW1076" s="51"/>
      <c r="AX1076" s="51"/>
      <c r="AY1076" s="51"/>
      <c r="AZ1076" s="51"/>
      <c r="BA1076" s="51"/>
      <c r="BB1076" s="51"/>
      <c r="BC1076" s="51"/>
      <c r="BD1076" s="51"/>
    </row>
    <row r="1077" spans="1:56" ht="14.25" x14ac:dyDescent="0.2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/>
      <c r="AN1077" s="51"/>
      <c r="AO1077" s="51"/>
      <c r="AP1077" s="51"/>
      <c r="AQ1077" s="51"/>
      <c r="AR1077" s="51"/>
      <c r="AS1077" s="51"/>
      <c r="AT1077" s="51"/>
      <c r="AU1077" s="51"/>
      <c r="AV1077" s="51"/>
      <c r="AW1077" s="51"/>
      <c r="AX1077" s="51"/>
      <c r="AY1077" s="51"/>
      <c r="AZ1077" s="51"/>
      <c r="BA1077" s="51"/>
      <c r="BB1077" s="51"/>
      <c r="BC1077" s="51"/>
      <c r="BD1077" s="51"/>
    </row>
    <row r="1078" spans="1:56" ht="14.25" x14ac:dyDescent="0.2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  <c r="AL1078" s="51"/>
      <c r="AM1078" s="51"/>
      <c r="AN1078" s="51"/>
      <c r="AO1078" s="51"/>
      <c r="AP1078" s="51"/>
      <c r="AQ1078" s="51"/>
      <c r="AR1078" s="51"/>
      <c r="AS1078" s="51"/>
      <c r="AT1078" s="51"/>
      <c r="AU1078" s="51"/>
      <c r="AV1078" s="51"/>
      <c r="AW1078" s="51"/>
      <c r="AX1078" s="51"/>
      <c r="AY1078" s="51"/>
      <c r="AZ1078" s="51"/>
      <c r="BA1078" s="51"/>
      <c r="BB1078" s="51"/>
      <c r="BC1078" s="51"/>
      <c r="BD1078" s="51"/>
    </row>
    <row r="1079" spans="1:56" ht="14.25" x14ac:dyDescent="0.2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  <c r="AL1079" s="51"/>
      <c r="AM1079" s="51"/>
      <c r="AN1079" s="51"/>
      <c r="AO1079" s="51"/>
      <c r="AP1079" s="51"/>
      <c r="AQ1079" s="51"/>
      <c r="AR1079" s="51"/>
      <c r="AS1079" s="51"/>
      <c r="AT1079" s="51"/>
      <c r="AU1079" s="51"/>
      <c r="AV1079" s="51"/>
      <c r="AW1079" s="51"/>
      <c r="AX1079" s="51"/>
      <c r="AY1079" s="51"/>
      <c r="AZ1079" s="51"/>
      <c r="BA1079" s="51"/>
      <c r="BB1079" s="51"/>
      <c r="BC1079" s="51"/>
      <c r="BD1079" s="51"/>
    </row>
    <row r="1080" spans="1:56" ht="14.25" x14ac:dyDescent="0.2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  <c r="AT1080" s="51"/>
      <c r="AU1080" s="51"/>
      <c r="AV1080" s="51"/>
      <c r="AW1080" s="51"/>
      <c r="AX1080" s="51"/>
      <c r="AY1080" s="51"/>
      <c r="AZ1080" s="51"/>
      <c r="BA1080" s="51"/>
      <c r="BB1080" s="51"/>
      <c r="BC1080" s="51"/>
      <c r="BD1080" s="51"/>
    </row>
    <row r="1081" spans="1:56" ht="14.25" x14ac:dyDescent="0.2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J1081" s="51"/>
      <c r="AK1081" s="51"/>
      <c r="AL1081" s="51"/>
      <c r="AM1081" s="51"/>
      <c r="AN1081" s="51"/>
      <c r="AO1081" s="51"/>
      <c r="AP1081" s="51"/>
      <c r="AQ1081" s="51"/>
      <c r="AR1081" s="51"/>
      <c r="AS1081" s="51"/>
      <c r="AT1081" s="51"/>
      <c r="AU1081" s="51"/>
      <c r="AV1081" s="51"/>
      <c r="AW1081" s="51"/>
      <c r="AX1081" s="51"/>
      <c r="AY1081" s="51"/>
      <c r="AZ1081" s="51"/>
      <c r="BA1081" s="51"/>
      <c r="BB1081" s="51"/>
      <c r="BC1081" s="51"/>
      <c r="BD1081" s="51"/>
    </row>
    <row r="1082" spans="1:56" ht="14.25" x14ac:dyDescent="0.2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  <c r="AT1082" s="51"/>
      <c r="AU1082" s="51"/>
      <c r="AV1082" s="51"/>
      <c r="AW1082" s="51"/>
      <c r="AX1082" s="51"/>
      <c r="AY1082" s="51"/>
      <c r="AZ1082" s="51"/>
      <c r="BA1082" s="51"/>
      <c r="BB1082" s="51"/>
      <c r="BC1082" s="51"/>
      <c r="BD1082" s="51"/>
    </row>
    <row r="1083" spans="1:56" ht="14.25" x14ac:dyDescent="0.2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  <c r="AL1083" s="51"/>
      <c r="AM1083" s="51"/>
      <c r="AN1083" s="51"/>
      <c r="AO1083" s="51"/>
      <c r="AP1083" s="51"/>
      <c r="AQ1083" s="51"/>
      <c r="AR1083" s="51"/>
      <c r="AS1083" s="51"/>
      <c r="AT1083" s="51"/>
      <c r="AU1083" s="51"/>
      <c r="AV1083" s="51"/>
      <c r="AW1083" s="51"/>
      <c r="AX1083" s="51"/>
      <c r="AY1083" s="51"/>
      <c r="AZ1083" s="51"/>
      <c r="BA1083" s="51"/>
      <c r="BB1083" s="51"/>
      <c r="BC1083" s="51"/>
      <c r="BD1083" s="51"/>
    </row>
    <row r="1084" spans="1:56" ht="14.25" x14ac:dyDescent="0.2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1"/>
      <c r="AX1084" s="51"/>
      <c r="AY1084" s="51"/>
      <c r="AZ1084" s="51"/>
      <c r="BA1084" s="51"/>
      <c r="BB1084" s="51"/>
      <c r="BC1084" s="51"/>
      <c r="BD1084" s="51"/>
    </row>
    <row r="1085" spans="1:56" ht="14.25" x14ac:dyDescent="0.2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  <c r="AL1085" s="51"/>
      <c r="AM1085" s="51"/>
      <c r="AN1085" s="51"/>
      <c r="AO1085" s="51"/>
      <c r="AP1085" s="51"/>
      <c r="AQ1085" s="51"/>
      <c r="AR1085" s="51"/>
      <c r="AS1085" s="51"/>
      <c r="AT1085" s="51"/>
      <c r="AU1085" s="51"/>
      <c r="AV1085" s="51"/>
      <c r="AW1085" s="51"/>
      <c r="AX1085" s="51"/>
      <c r="AY1085" s="51"/>
      <c r="AZ1085" s="51"/>
      <c r="BA1085" s="51"/>
      <c r="BB1085" s="51"/>
      <c r="BC1085" s="51"/>
      <c r="BD1085" s="51"/>
    </row>
    <row r="1086" spans="1:56" ht="14.25" x14ac:dyDescent="0.2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51"/>
      <c r="AQ1086" s="51"/>
      <c r="AR1086" s="51"/>
      <c r="AS1086" s="51"/>
      <c r="AT1086" s="51"/>
      <c r="AU1086" s="51"/>
      <c r="AV1086" s="51"/>
      <c r="AW1086" s="51"/>
      <c r="AX1086" s="51"/>
      <c r="AY1086" s="51"/>
      <c r="AZ1086" s="51"/>
      <c r="BA1086" s="51"/>
      <c r="BB1086" s="51"/>
      <c r="BC1086" s="51"/>
      <c r="BD1086" s="51"/>
    </row>
    <row r="1087" spans="1:56" ht="14.25" x14ac:dyDescent="0.2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51"/>
      <c r="AQ1087" s="51"/>
      <c r="AR1087" s="51"/>
      <c r="AS1087" s="51"/>
      <c r="AT1087" s="51"/>
      <c r="AU1087" s="51"/>
      <c r="AV1087" s="51"/>
      <c r="AW1087" s="51"/>
      <c r="AX1087" s="51"/>
      <c r="AY1087" s="51"/>
      <c r="AZ1087" s="51"/>
      <c r="BA1087" s="51"/>
      <c r="BB1087" s="51"/>
      <c r="BC1087" s="51"/>
      <c r="BD1087" s="51"/>
    </row>
    <row r="1088" spans="1:56" ht="14.25" x14ac:dyDescent="0.2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/>
      <c r="AN1088" s="51"/>
      <c r="AO1088" s="51"/>
      <c r="AP1088" s="51"/>
      <c r="AQ1088" s="51"/>
      <c r="AR1088" s="51"/>
      <c r="AS1088" s="51"/>
      <c r="AT1088" s="51"/>
      <c r="AU1088" s="51"/>
      <c r="AV1088" s="51"/>
      <c r="AW1088" s="51"/>
      <c r="AX1088" s="51"/>
      <c r="AY1088" s="51"/>
      <c r="AZ1088" s="51"/>
      <c r="BA1088" s="51"/>
      <c r="BB1088" s="51"/>
      <c r="BC1088" s="51"/>
      <c r="BD1088" s="51"/>
    </row>
    <row r="1089" spans="1:56" ht="14.25" x14ac:dyDescent="0.2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  <c r="AT1089" s="51"/>
      <c r="AU1089" s="51"/>
      <c r="AV1089" s="51"/>
      <c r="AW1089" s="51"/>
      <c r="AX1089" s="51"/>
      <c r="AY1089" s="51"/>
      <c r="AZ1089" s="51"/>
      <c r="BA1089" s="51"/>
      <c r="BB1089" s="51"/>
      <c r="BC1089" s="51"/>
      <c r="BD1089" s="51"/>
    </row>
    <row r="1090" spans="1:56" ht="14.25" x14ac:dyDescent="0.2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  <c r="AL1090" s="51"/>
      <c r="AM1090" s="51"/>
      <c r="AN1090" s="51"/>
      <c r="AO1090" s="51"/>
      <c r="AP1090" s="51"/>
      <c r="AQ1090" s="51"/>
      <c r="AR1090" s="51"/>
      <c r="AS1090" s="51"/>
      <c r="AT1090" s="51"/>
      <c r="AU1090" s="51"/>
      <c r="AV1090" s="51"/>
      <c r="AW1090" s="51"/>
      <c r="AX1090" s="51"/>
      <c r="AY1090" s="51"/>
      <c r="AZ1090" s="51"/>
      <c r="BA1090" s="51"/>
      <c r="BB1090" s="51"/>
      <c r="BC1090" s="51"/>
      <c r="BD1090" s="51"/>
    </row>
    <row r="1091" spans="1:56" ht="14.25" x14ac:dyDescent="0.2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</row>
    <row r="1092" spans="1:56" ht="14.25" x14ac:dyDescent="0.2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/>
      <c r="AZ1092" s="51"/>
      <c r="BA1092" s="51"/>
      <c r="BB1092" s="51"/>
      <c r="BC1092" s="51"/>
      <c r="BD1092" s="51"/>
    </row>
    <row r="1093" spans="1:56" ht="14.25" x14ac:dyDescent="0.2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  <c r="AL1093" s="51"/>
      <c r="AM1093" s="51"/>
      <c r="AN1093" s="51"/>
      <c r="AO1093" s="51"/>
      <c r="AP1093" s="51"/>
      <c r="AQ1093" s="51"/>
      <c r="AR1093" s="51"/>
      <c r="AS1093" s="51"/>
      <c r="AT1093" s="51"/>
      <c r="AU1093" s="51"/>
      <c r="AV1093" s="51"/>
      <c r="AW1093" s="51"/>
      <c r="AX1093" s="51"/>
      <c r="AY1093" s="51"/>
      <c r="AZ1093" s="51"/>
      <c r="BA1093" s="51"/>
      <c r="BB1093" s="51"/>
      <c r="BC1093" s="51"/>
      <c r="BD1093" s="51"/>
    </row>
    <row r="1094" spans="1:56" ht="14.25" x14ac:dyDescent="0.2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  <c r="AL1094" s="51"/>
      <c r="AM1094" s="51"/>
      <c r="AN1094" s="51"/>
      <c r="AO1094" s="51"/>
      <c r="AP1094" s="51"/>
      <c r="AQ1094" s="51"/>
      <c r="AR1094" s="51"/>
      <c r="AS1094" s="51"/>
      <c r="AT1094" s="51"/>
      <c r="AU1094" s="51"/>
      <c r="AV1094" s="51"/>
      <c r="AW1094" s="51"/>
      <c r="AX1094" s="51"/>
      <c r="AY1094" s="51"/>
      <c r="AZ1094" s="51"/>
      <c r="BA1094" s="51"/>
      <c r="BB1094" s="51"/>
      <c r="BC1094" s="51"/>
      <c r="BD1094" s="51"/>
    </row>
    <row r="1095" spans="1:56" ht="14.25" x14ac:dyDescent="0.2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  <c r="AL1095" s="51"/>
      <c r="AM1095" s="51"/>
      <c r="AN1095" s="51"/>
      <c r="AO1095" s="51"/>
      <c r="AP1095" s="51"/>
      <c r="AQ1095" s="51"/>
      <c r="AR1095" s="51"/>
      <c r="AS1095" s="51"/>
      <c r="AT1095" s="51"/>
      <c r="AU1095" s="51"/>
      <c r="AV1095" s="51"/>
      <c r="AW1095" s="51"/>
      <c r="AX1095" s="51"/>
      <c r="AY1095" s="51"/>
      <c r="AZ1095" s="51"/>
      <c r="BA1095" s="51"/>
      <c r="BB1095" s="51"/>
      <c r="BC1095" s="51"/>
      <c r="BD1095" s="51"/>
    </row>
    <row r="1096" spans="1:56" ht="14.25" x14ac:dyDescent="0.2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  <c r="AL1096" s="51"/>
      <c r="AM1096" s="51"/>
      <c r="AN1096" s="51"/>
      <c r="AO1096" s="51"/>
      <c r="AP1096" s="51"/>
      <c r="AQ1096" s="51"/>
      <c r="AR1096" s="51"/>
      <c r="AS1096" s="51"/>
      <c r="AT1096" s="51"/>
      <c r="AU1096" s="51"/>
      <c r="AV1096" s="51"/>
      <c r="AW1096" s="51"/>
      <c r="AX1096" s="51"/>
      <c r="AY1096" s="51"/>
      <c r="AZ1096" s="51"/>
      <c r="BA1096" s="51"/>
      <c r="BB1096" s="51"/>
      <c r="BC1096" s="51"/>
      <c r="BD1096" s="51"/>
    </row>
    <row r="1097" spans="1:56" ht="14.25" x14ac:dyDescent="0.2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  <c r="AT1097" s="51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</row>
    <row r="1098" spans="1:56" ht="14.25" x14ac:dyDescent="0.2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/>
      <c r="AN1098" s="51"/>
      <c r="AO1098" s="51"/>
      <c r="AP1098" s="51"/>
      <c r="AQ1098" s="51"/>
      <c r="AR1098" s="51"/>
      <c r="AS1098" s="51"/>
      <c r="AT1098" s="51"/>
      <c r="AU1098" s="51"/>
      <c r="AV1098" s="51"/>
      <c r="AW1098" s="51"/>
      <c r="AX1098" s="51"/>
      <c r="AY1098" s="51"/>
      <c r="AZ1098" s="51"/>
      <c r="BA1098" s="51"/>
      <c r="BB1098" s="51"/>
      <c r="BC1098" s="51"/>
      <c r="BD1098" s="51"/>
    </row>
    <row r="1099" spans="1:56" ht="14.25" x14ac:dyDescent="0.2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/>
      <c r="AN1099" s="51"/>
      <c r="AO1099" s="51"/>
      <c r="AP1099" s="51"/>
      <c r="AQ1099" s="51"/>
      <c r="AR1099" s="51"/>
      <c r="AS1099" s="51"/>
      <c r="AT1099" s="51"/>
      <c r="AU1099" s="51"/>
      <c r="AV1099" s="51"/>
      <c r="AW1099" s="51"/>
      <c r="AX1099" s="51"/>
      <c r="AY1099" s="51"/>
      <c r="AZ1099" s="51"/>
      <c r="BA1099" s="51"/>
      <c r="BB1099" s="51"/>
      <c r="BC1099" s="51"/>
      <c r="BD1099" s="51"/>
    </row>
    <row r="1100" spans="1:56" ht="14.25" x14ac:dyDescent="0.2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/>
      <c r="AN1100" s="51"/>
      <c r="AO1100" s="51"/>
      <c r="AP1100" s="51"/>
      <c r="AQ1100" s="51"/>
      <c r="AR1100" s="51"/>
      <c r="AS1100" s="51"/>
      <c r="AT1100" s="51"/>
      <c r="AU1100" s="51"/>
      <c r="AV1100" s="51"/>
      <c r="AW1100" s="51"/>
      <c r="AX1100" s="51"/>
      <c r="AY1100" s="51"/>
      <c r="AZ1100" s="51"/>
      <c r="BA1100" s="51"/>
      <c r="BB1100" s="51"/>
      <c r="BC1100" s="51"/>
      <c r="BD1100" s="51"/>
    </row>
    <row r="1101" spans="1:56" ht="14.25" x14ac:dyDescent="0.2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  <c r="AT1101" s="51"/>
      <c r="AU1101" s="51"/>
      <c r="AV1101" s="51"/>
      <c r="AW1101" s="51"/>
      <c r="AX1101" s="51"/>
      <c r="AY1101" s="51"/>
      <c r="AZ1101" s="51"/>
      <c r="BA1101" s="51"/>
      <c r="BB1101" s="51"/>
      <c r="BC1101" s="51"/>
      <c r="BD1101" s="51"/>
    </row>
    <row r="1102" spans="1:56" ht="14.25" x14ac:dyDescent="0.2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/>
      <c r="AN1102" s="51"/>
      <c r="AO1102" s="51"/>
      <c r="AP1102" s="51"/>
      <c r="AQ1102" s="51"/>
      <c r="AR1102" s="51"/>
      <c r="AS1102" s="51"/>
      <c r="AT1102" s="51"/>
      <c r="AU1102" s="51"/>
      <c r="AV1102" s="51"/>
      <c r="AW1102" s="51"/>
      <c r="AX1102" s="51"/>
      <c r="AY1102" s="51"/>
      <c r="AZ1102" s="51"/>
      <c r="BA1102" s="51"/>
      <c r="BB1102" s="51"/>
      <c r="BC1102" s="51"/>
      <c r="BD1102" s="51"/>
    </row>
    <row r="1103" spans="1:56" ht="14.25" x14ac:dyDescent="0.2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/>
      <c r="AN1103" s="51"/>
      <c r="AO1103" s="51"/>
      <c r="AP1103" s="51"/>
      <c r="AQ1103" s="51"/>
      <c r="AR1103" s="51"/>
      <c r="AS1103" s="51"/>
      <c r="AT1103" s="51"/>
      <c r="AU1103" s="51"/>
      <c r="AV1103" s="51"/>
      <c r="AW1103" s="51"/>
      <c r="AX1103" s="51"/>
      <c r="AY1103" s="51"/>
      <c r="AZ1103" s="51"/>
      <c r="BA1103" s="51"/>
      <c r="BB1103" s="51"/>
      <c r="BC1103" s="51"/>
      <c r="BD1103" s="51"/>
    </row>
    <row r="1104" spans="1:56" ht="14.25" x14ac:dyDescent="0.2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/>
      <c r="AN1104" s="51"/>
      <c r="AO1104" s="51"/>
      <c r="AP1104" s="51"/>
      <c r="AQ1104" s="51"/>
      <c r="AR1104" s="51"/>
      <c r="AS1104" s="51"/>
      <c r="AT1104" s="51"/>
      <c r="AU1104" s="51"/>
      <c r="AV1104" s="51"/>
      <c r="AW1104" s="51"/>
      <c r="AX1104" s="51"/>
      <c r="AY1104" s="51"/>
      <c r="AZ1104" s="51"/>
      <c r="BA1104" s="51"/>
      <c r="BB1104" s="51"/>
      <c r="BC1104" s="51"/>
      <c r="BD1104" s="51"/>
    </row>
    <row r="1105" spans="1:56" ht="14.25" x14ac:dyDescent="0.2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/>
      <c r="AN1105" s="51"/>
      <c r="AO1105" s="51"/>
      <c r="AP1105" s="51"/>
      <c r="AQ1105" s="51"/>
      <c r="AR1105" s="51"/>
      <c r="AS1105" s="51"/>
      <c r="AT1105" s="51"/>
      <c r="AU1105" s="51"/>
      <c r="AV1105" s="51"/>
      <c r="AW1105" s="51"/>
      <c r="AX1105" s="51"/>
      <c r="AY1105" s="51"/>
      <c r="AZ1105" s="51"/>
      <c r="BA1105" s="51"/>
      <c r="BB1105" s="51"/>
      <c r="BC1105" s="51"/>
      <c r="BD1105" s="51"/>
    </row>
    <row r="1106" spans="1:56" ht="14.25" x14ac:dyDescent="0.2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  <c r="AT1106" s="51"/>
      <c r="AU1106" s="51"/>
      <c r="AV1106" s="51"/>
      <c r="AW1106" s="51"/>
      <c r="AX1106" s="51"/>
      <c r="AY1106" s="51"/>
      <c r="AZ1106" s="51"/>
      <c r="BA1106" s="51"/>
      <c r="BB1106" s="51"/>
      <c r="BC1106" s="51"/>
      <c r="BD1106" s="51"/>
    </row>
    <row r="1107" spans="1:56" ht="14.25" x14ac:dyDescent="0.2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  <c r="AL1107" s="51"/>
      <c r="AM1107" s="51"/>
      <c r="AN1107" s="51"/>
      <c r="AO1107" s="51"/>
      <c r="AP1107" s="51"/>
      <c r="AQ1107" s="51"/>
      <c r="AR1107" s="51"/>
      <c r="AS1107" s="51"/>
      <c r="AT1107" s="51"/>
      <c r="AU1107" s="51"/>
      <c r="AV1107" s="51"/>
      <c r="AW1107" s="51"/>
      <c r="AX1107" s="51"/>
      <c r="AY1107" s="51"/>
      <c r="AZ1107" s="51"/>
      <c r="BA1107" s="51"/>
      <c r="BB1107" s="51"/>
      <c r="BC1107" s="51"/>
      <c r="BD1107" s="51"/>
    </row>
    <row r="1108" spans="1:56" ht="14.25" x14ac:dyDescent="0.2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  <c r="AL1108" s="51"/>
      <c r="AM1108" s="51"/>
      <c r="AN1108" s="51"/>
      <c r="AO1108" s="51"/>
      <c r="AP1108" s="51"/>
      <c r="AQ1108" s="51"/>
      <c r="AR1108" s="51"/>
      <c r="AS1108" s="51"/>
      <c r="AT1108" s="51"/>
      <c r="AU1108" s="51"/>
      <c r="AV1108" s="51"/>
      <c r="AW1108" s="51"/>
      <c r="AX1108" s="51"/>
      <c r="AY1108" s="51"/>
      <c r="AZ1108" s="51"/>
      <c r="BA1108" s="51"/>
      <c r="BB1108" s="51"/>
      <c r="BC1108" s="51"/>
      <c r="BD1108" s="51"/>
    </row>
    <row r="1109" spans="1:56" ht="14.25" x14ac:dyDescent="0.2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51"/>
      <c r="AM1109" s="51"/>
      <c r="AN1109" s="51"/>
      <c r="AO1109" s="51"/>
      <c r="AP1109" s="51"/>
      <c r="AQ1109" s="51"/>
      <c r="AR1109" s="51"/>
      <c r="AS1109" s="51"/>
      <c r="AT1109" s="51"/>
      <c r="AU1109" s="51"/>
      <c r="AV1109" s="51"/>
      <c r="AW1109" s="51"/>
      <c r="AX1109" s="51"/>
      <c r="AY1109" s="51"/>
      <c r="AZ1109" s="51"/>
      <c r="BA1109" s="51"/>
      <c r="BB1109" s="51"/>
      <c r="BC1109" s="51"/>
      <c r="BD1109" s="51"/>
    </row>
    <row r="1110" spans="1:56" ht="14.25" x14ac:dyDescent="0.2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  <c r="AT1110" s="51"/>
      <c r="AU1110" s="51"/>
      <c r="AV1110" s="51"/>
      <c r="AW1110" s="51"/>
      <c r="AX1110" s="51"/>
      <c r="AY1110" s="51"/>
      <c r="AZ1110" s="51"/>
      <c r="BA1110" s="51"/>
      <c r="BB1110" s="51"/>
      <c r="BC1110" s="51"/>
      <c r="BD1110" s="51"/>
    </row>
    <row r="1111" spans="1:56" ht="14.25" x14ac:dyDescent="0.2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J1111" s="51"/>
      <c r="AK1111" s="51"/>
      <c r="AL1111" s="51"/>
      <c r="AM1111" s="51"/>
      <c r="AN1111" s="51"/>
      <c r="AO1111" s="51"/>
      <c r="AP1111" s="51"/>
      <c r="AQ1111" s="51"/>
      <c r="AR1111" s="51"/>
      <c r="AS1111" s="51"/>
      <c r="AT1111" s="51"/>
      <c r="AU1111" s="51"/>
      <c r="AV1111" s="51"/>
      <c r="AW1111" s="51"/>
      <c r="AX1111" s="51"/>
      <c r="AY1111" s="51"/>
      <c r="AZ1111" s="51"/>
      <c r="BA1111" s="51"/>
      <c r="BB1111" s="51"/>
      <c r="BC1111" s="51"/>
      <c r="BD1111" s="51"/>
    </row>
    <row r="1112" spans="1:56" ht="14.25" x14ac:dyDescent="0.2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  <c r="AL1112" s="51"/>
      <c r="AM1112" s="51"/>
      <c r="AN1112" s="51"/>
      <c r="AO1112" s="51"/>
      <c r="AP1112" s="51"/>
      <c r="AQ1112" s="51"/>
      <c r="AR1112" s="51"/>
      <c r="AS1112" s="51"/>
      <c r="AT1112" s="51"/>
      <c r="AU1112" s="51"/>
      <c r="AV1112" s="51"/>
      <c r="AW1112" s="51"/>
      <c r="AX1112" s="51"/>
      <c r="AY1112" s="51"/>
      <c r="AZ1112" s="51"/>
      <c r="BA1112" s="51"/>
      <c r="BB1112" s="51"/>
      <c r="BC1112" s="51"/>
      <c r="BD1112" s="51"/>
    </row>
    <row r="1113" spans="1:56" ht="14.25" x14ac:dyDescent="0.2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  <c r="AL1113" s="51"/>
      <c r="AM1113" s="51"/>
      <c r="AN1113" s="51"/>
      <c r="AO1113" s="51"/>
      <c r="AP1113" s="51"/>
      <c r="AQ1113" s="51"/>
      <c r="AR1113" s="51"/>
      <c r="AS1113" s="51"/>
      <c r="AT1113" s="51"/>
      <c r="AU1113" s="51"/>
      <c r="AV1113" s="51"/>
      <c r="AW1113" s="51"/>
      <c r="AX1113" s="51"/>
      <c r="AY1113" s="51"/>
      <c r="AZ1113" s="51"/>
      <c r="BA1113" s="51"/>
      <c r="BB1113" s="51"/>
      <c r="BC1113" s="51"/>
      <c r="BD1113" s="51"/>
    </row>
    <row r="1114" spans="1:56" ht="14.25" x14ac:dyDescent="0.2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  <c r="AL1114" s="51"/>
      <c r="AM1114" s="51"/>
      <c r="AN1114" s="51"/>
      <c r="AO1114" s="51"/>
      <c r="AP1114" s="51"/>
      <c r="AQ1114" s="51"/>
      <c r="AR1114" s="51"/>
      <c r="AS1114" s="51"/>
      <c r="AT1114" s="51"/>
      <c r="AU1114" s="51"/>
      <c r="AV1114" s="51"/>
      <c r="AW1114" s="51"/>
      <c r="AX1114" s="51"/>
      <c r="AY1114" s="51"/>
      <c r="AZ1114" s="51"/>
      <c r="BA1114" s="51"/>
      <c r="BB1114" s="51"/>
      <c r="BC1114" s="51"/>
      <c r="BD1114" s="51"/>
    </row>
    <row r="1115" spans="1:56" ht="14.25" x14ac:dyDescent="0.2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  <c r="AL1115" s="51"/>
      <c r="AM1115" s="51"/>
      <c r="AN1115" s="51"/>
      <c r="AO1115" s="51"/>
      <c r="AP1115" s="51"/>
      <c r="AQ1115" s="51"/>
      <c r="AR1115" s="51"/>
      <c r="AS1115" s="51"/>
      <c r="AT1115" s="51"/>
      <c r="AU1115" s="51"/>
      <c r="AV1115" s="51"/>
      <c r="AW1115" s="51"/>
      <c r="AX1115" s="51"/>
      <c r="AY1115" s="51"/>
      <c r="AZ1115" s="51"/>
      <c r="BA1115" s="51"/>
      <c r="BB1115" s="51"/>
      <c r="BC1115" s="51"/>
      <c r="BD1115" s="51"/>
    </row>
    <row r="1116" spans="1:56" ht="14.25" x14ac:dyDescent="0.2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  <c r="AL1116" s="51"/>
      <c r="AM1116" s="51"/>
      <c r="AN1116" s="51"/>
      <c r="AO1116" s="51"/>
      <c r="AP1116" s="51"/>
      <c r="AQ1116" s="51"/>
      <c r="AR1116" s="51"/>
      <c r="AS1116" s="51"/>
      <c r="AT1116" s="51"/>
      <c r="AU1116" s="51"/>
      <c r="AV1116" s="51"/>
      <c r="AW1116" s="51"/>
      <c r="AX1116" s="51"/>
      <c r="AY1116" s="51"/>
      <c r="AZ1116" s="51"/>
      <c r="BA1116" s="51"/>
      <c r="BB1116" s="51"/>
      <c r="BC1116" s="51"/>
      <c r="BD1116" s="51"/>
    </row>
    <row r="1117" spans="1:56" ht="14.25" x14ac:dyDescent="0.2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  <c r="AT1117" s="51"/>
      <c r="AU1117" s="51"/>
      <c r="AV1117" s="51"/>
      <c r="AW1117" s="51"/>
      <c r="AX1117" s="51"/>
      <c r="AY1117" s="51"/>
      <c r="AZ1117" s="51"/>
      <c r="BA1117" s="51"/>
      <c r="BB1117" s="51"/>
      <c r="BC1117" s="51"/>
      <c r="BD1117" s="51"/>
    </row>
    <row r="1118" spans="1:56" ht="14.25" x14ac:dyDescent="0.2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  <c r="AT1118" s="51"/>
      <c r="AU1118" s="51"/>
      <c r="AV1118" s="51"/>
      <c r="AW1118" s="51"/>
      <c r="AX1118" s="51"/>
      <c r="AY1118" s="51"/>
      <c r="AZ1118" s="51"/>
      <c r="BA1118" s="51"/>
      <c r="BB1118" s="51"/>
      <c r="BC1118" s="51"/>
      <c r="BD1118" s="51"/>
    </row>
    <row r="1119" spans="1:56" ht="14.25" x14ac:dyDescent="0.2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1"/>
      <c r="AX1119" s="51"/>
      <c r="AY1119" s="51"/>
      <c r="AZ1119" s="51"/>
      <c r="BA1119" s="51"/>
      <c r="BB1119" s="51"/>
      <c r="BC1119" s="51"/>
      <c r="BD1119" s="51"/>
    </row>
    <row r="1120" spans="1:56" ht="14.25" x14ac:dyDescent="0.2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/>
      <c r="AN1120" s="51"/>
      <c r="AO1120" s="51"/>
      <c r="AP1120" s="51"/>
      <c r="AQ1120" s="51"/>
      <c r="AR1120" s="51"/>
      <c r="AS1120" s="51"/>
      <c r="AT1120" s="51"/>
      <c r="AU1120" s="51"/>
      <c r="AV1120" s="51"/>
      <c r="AW1120" s="51"/>
      <c r="AX1120" s="51"/>
      <c r="AY1120" s="51"/>
      <c r="AZ1120" s="51"/>
      <c r="BA1120" s="51"/>
      <c r="BB1120" s="51"/>
      <c r="BC1120" s="51"/>
      <c r="BD1120" s="51"/>
    </row>
    <row r="1121" spans="1:56" ht="14.25" x14ac:dyDescent="0.2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  <c r="AL1121" s="51"/>
      <c r="AM1121" s="51"/>
      <c r="AN1121" s="51"/>
      <c r="AO1121" s="51"/>
      <c r="AP1121" s="51"/>
      <c r="AQ1121" s="51"/>
      <c r="AR1121" s="51"/>
      <c r="AS1121" s="51"/>
      <c r="AT1121" s="51"/>
      <c r="AU1121" s="51"/>
      <c r="AV1121" s="51"/>
      <c r="AW1121" s="51"/>
      <c r="AX1121" s="51"/>
      <c r="AY1121" s="51"/>
      <c r="AZ1121" s="51"/>
      <c r="BA1121" s="51"/>
      <c r="BB1121" s="51"/>
      <c r="BC1121" s="51"/>
      <c r="BD1121" s="51"/>
    </row>
    <row r="1122" spans="1:56" ht="14.25" x14ac:dyDescent="0.2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  <c r="AL1122" s="51"/>
      <c r="AM1122" s="51"/>
      <c r="AN1122" s="51"/>
      <c r="AO1122" s="51"/>
      <c r="AP1122" s="51"/>
      <c r="AQ1122" s="51"/>
      <c r="AR1122" s="51"/>
      <c r="AS1122" s="51"/>
      <c r="AT1122" s="51"/>
      <c r="AU1122" s="51"/>
      <c r="AV1122" s="51"/>
      <c r="AW1122" s="51"/>
      <c r="AX1122" s="51"/>
      <c r="AY1122" s="51"/>
      <c r="AZ1122" s="51"/>
      <c r="BA1122" s="51"/>
      <c r="BB1122" s="51"/>
      <c r="BC1122" s="51"/>
      <c r="BD1122" s="51"/>
    </row>
    <row r="1123" spans="1:56" ht="14.25" x14ac:dyDescent="0.2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  <c r="AT1123" s="51"/>
      <c r="AU1123" s="51"/>
      <c r="AV1123" s="51"/>
      <c r="AW1123" s="51"/>
      <c r="AX1123" s="51"/>
      <c r="AY1123" s="51"/>
      <c r="AZ1123" s="51"/>
      <c r="BA1123" s="51"/>
      <c r="BB1123" s="51"/>
      <c r="BC1123" s="51"/>
      <c r="BD1123" s="51"/>
    </row>
    <row r="1124" spans="1:56" ht="14.25" x14ac:dyDescent="0.2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  <c r="AL1124" s="51"/>
      <c r="AM1124" s="51"/>
      <c r="AN1124" s="51"/>
      <c r="AO1124" s="51"/>
      <c r="AP1124" s="51"/>
      <c r="AQ1124" s="51"/>
      <c r="AR1124" s="51"/>
      <c r="AS1124" s="51"/>
      <c r="AT1124" s="51"/>
      <c r="AU1124" s="51"/>
      <c r="AV1124" s="51"/>
      <c r="AW1124" s="51"/>
      <c r="AX1124" s="51"/>
      <c r="AY1124" s="51"/>
      <c r="AZ1124" s="51"/>
      <c r="BA1124" s="51"/>
      <c r="BB1124" s="51"/>
      <c r="BC1124" s="51"/>
      <c r="BD1124" s="51"/>
    </row>
    <row r="1125" spans="1:56" ht="14.25" x14ac:dyDescent="0.2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  <c r="AL1125" s="51"/>
      <c r="AM1125" s="51"/>
      <c r="AN1125" s="51"/>
      <c r="AO1125" s="51"/>
      <c r="AP1125" s="51"/>
      <c r="AQ1125" s="51"/>
      <c r="AR1125" s="51"/>
      <c r="AS1125" s="51"/>
      <c r="AT1125" s="51"/>
      <c r="AU1125" s="51"/>
      <c r="AV1125" s="51"/>
      <c r="AW1125" s="51"/>
      <c r="AX1125" s="51"/>
      <c r="AY1125" s="51"/>
      <c r="AZ1125" s="51"/>
      <c r="BA1125" s="51"/>
      <c r="BB1125" s="51"/>
      <c r="BC1125" s="51"/>
      <c r="BD1125" s="51"/>
    </row>
    <row r="1126" spans="1:56" ht="14.25" x14ac:dyDescent="0.2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  <c r="AL1126" s="51"/>
      <c r="AM1126" s="51"/>
      <c r="AN1126" s="51"/>
      <c r="AO1126" s="51"/>
      <c r="AP1126" s="51"/>
      <c r="AQ1126" s="51"/>
      <c r="AR1126" s="51"/>
      <c r="AS1126" s="51"/>
      <c r="AT1126" s="51"/>
      <c r="AU1126" s="51"/>
      <c r="AV1126" s="51"/>
      <c r="AW1126" s="51"/>
      <c r="AX1126" s="51"/>
      <c r="AY1126" s="51"/>
      <c r="AZ1126" s="51"/>
      <c r="BA1126" s="51"/>
      <c r="BB1126" s="51"/>
      <c r="BC1126" s="51"/>
      <c r="BD1126" s="51"/>
    </row>
    <row r="1127" spans="1:56" ht="14.25" x14ac:dyDescent="0.2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/>
      <c r="AN1127" s="51"/>
      <c r="AO1127" s="51"/>
      <c r="AP1127" s="51"/>
      <c r="AQ1127" s="51"/>
      <c r="AR1127" s="51"/>
      <c r="AS1127" s="51"/>
      <c r="AT1127" s="51"/>
      <c r="AU1127" s="51"/>
      <c r="AV1127" s="51"/>
      <c r="AW1127" s="51"/>
      <c r="AX1127" s="51"/>
      <c r="AY1127" s="51"/>
      <c r="AZ1127" s="51"/>
      <c r="BA1127" s="51"/>
      <c r="BB1127" s="51"/>
      <c r="BC1127" s="51"/>
      <c r="BD1127" s="51"/>
    </row>
    <row r="1128" spans="1:56" ht="14.25" x14ac:dyDescent="0.2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N1128" s="51"/>
      <c r="AO1128" s="51"/>
      <c r="AP1128" s="51"/>
      <c r="AQ1128" s="51"/>
      <c r="AR1128" s="51"/>
      <c r="AS1128" s="51"/>
      <c r="AT1128" s="51"/>
      <c r="AU1128" s="51"/>
      <c r="AV1128" s="51"/>
      <c r="AW1128" s="51"/>
      <c r="AX1128" s="51"/>
      <c r="AY1128" s="51"/>
      <c r="AZ1128" s="51"/>
      <c r="BA1128" s="51"/>
      <c r="BB1128" s="51"/>
      <c r="BC1128" s="51"/>
      <c r="BD1128" s="51"/>
    </row>
    <row r="1129" spans="1:56" ht="14.25" x14ac:dyDescent="0.2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N1129" s="51"/>
      <c r="AO1129" s="51"/>
      <c r="AP1129" s="51"/>
      <c r="AQ1129" s="51"/>
      <c r="AR1129" s="51"/>
      <c r="AS1129" s="51"/>
      <c r="AT1129" s="51"/>
      <c r="AU1129" s="51"/>
      <c r="AV1129" s="51"/>
      <c r="AW1129" s="51"/>
      <c r="AX1129" s="51"/>
      <c r="AY1129" s="51"/>
      <c r="AZ1129" s="51"/>
      <c r="BA1129" s="51"/>
      <c r="BB1129" s="51"/>
      <c r="BC1129" s="51"/>
      <c r="BD1129" s="51"/>
    </row>
    <row r="1130" spans="1:56" ht="14.25" x14ac:dyDescent="0.2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  <c r="AL1130" s="51"/>
      <c r="AM1130" s="51"/>
      <c r="AN1130" s="51"/>
      <c r="AO1130" s="51"/>
      <c r="AP1130" s="51"/>
      <c r="AQ1130" s="51"/>
      <c r="AR1130" s="51"/>
      <c r="AS1130" s="51"/>
      <c r="AT1130" s="51"/>
      <c r="AU1130" s="51"/>
      <c r="AV1130" s="51"/>
      <c r="AW1130" s="51"/>
      <c r="AX1130" s="51"/>
      <c r="AY1130" s="51"/>
      <c r="AZ1130" s="51"/>
      <c r="BA1130" s="51"/>
      <c r="BB1130" s="51"/>
      <c r="BC1130" s="51"/>
      <c r="BD1130" s="51"/>
    </row>
    <row r="1131" spans="1:56" ht="14.25" x14ac:dyDescent="0.2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  <c r="AL1131" s="51"/>
      <c r="AM1131" s="51"/>
      <c r="AN1131" s="51"/>
      <c r="AO1131" s="51"/>
      <c r="AP1131" s="51"/>
      <c r="AQ1131" s="51"/>
      <c r="AR1131" s="51"/>
      <c r="AS1131" s="51"/>
      <c r="AT1131" s="51"/>
      <c r="AU1131" s="51"/>
      <c r="AV1131" s="51"/>
      <c r="AW1131" s="51"/>
      <c r="AX1131" s="51"/>
      <c r="AY1131" s="51"/>
      <c r="AZ1131" s="51"/>
      <c r="BA1131" s="51"/>
      <c r="BB1131" s="51"/>
      <c r="BC1131" s="51"/>
      <c r="BD1131" s="51"/>
    </row>
    <row r="1132" spans="1:56" ht="14.25" x14ac:dyDescent="0.2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  <c r="AL1132" s="51"/>
      <c r="AM1132" s="51"/>
      <c r="AN1132" s="51"/>
      <c r="AO1132" s="51"/>
      <c r="AP1132" s="51"/>
      <c r="AQ1132" s="51"/>
      <c r="AR1132" s="51"/>
      <c r="AS1132" s="51"/>
      <c r="AT1132" s="51"/>
      <c r="AU1132" s="51"/>
      <c r="AV1132" s="51"/>
      <c r="AW1132" s="51"/>
      <c r="AX1132" s="51"/>
      <c r="AY1132" s="51"/>
      <c r="AZ1132" s="51"/>
      <c r="BA1132" s="51"/>
      <c r="BB1132" s="51"/>
      <c r="BC1132" s="51"/>
      <c r="BD1132" s="51"/>
    </row>
    <row r="1133" spans="1:56" ht="14.25" x14ac:dyDescent="0.2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  <c r="AL1133" s="51"/>
      <c r="AM1133" s="51"/>
      <c r="AN1133" s="51"/>
      <c r="AO1133" s="51"/>
      <c r="AP1133" s="51"/>
      <c r="AQ1133" s="51"/>
      <c r="AR1133" s="51"/>
      <c r="AS1133" s="51"/>
      <c r="AT1133" s="51"/>
      <c r="AU1133" s="51"/>
      <c r="AV1133" s="51"/>
      <c r="AW1133" s="51"/>
      <c r="AX1133" s="51"/>
      <c r="AY1133" s="51"/>
      <c r="AZ1133" s="51"/>
      <c r="BA1133" s="51"/>
      <c r="BB1133" s="51"/>
      <c r="BC1133" s="51"/>
      <c r="BD1133" s="51"/>
    </row>
    <row r="1134" spans="1:56" ht="14.25" x14ac:dyDescent="0.2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J1134" s="51"/>
      <c r="AK1134" s="51"/>
      <c r="AL1134" s="51"/>
      <c r="AM1134" s="51"/>
      <c r="AN1134" s="51"/>
      <c r="AO1134" s="51"/>
      <c r="AP1134" s="51"/>
      <c r="AQ1134" s="51"/>
      <c r="AR1134" s="51"/>
      <c r="AS1134" s="51"/>
      <c r="AT1134" s="51"/>
      <c r="AU1134" s="51"/>
      <c r="AV1134" s="51"/>
      <c r="AW1134" s="51"/>
      <c r="AX1134" s="51"/>
      <c r="AY1134" s="51"/>
      <c r="AZ1134" s="51"/>
      <c r="BA1134" s="51"/>
      <c r="BB1134" s="51"/>
      <c r="BC1134" s="51"/>
      <c r="BD1134" s="51"/>
    </row>
    <row r="1135" spans="1:56" ht="14.25" x14ac:dyDescent="0.2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  <c r="AL1135" s="51"/>
      <c r="AM1135" s="51"/>
      <c r="AN1135" s="51"/>
      <c r="AO1135" s="51"/>
      <c r="AP1135" s="51"/>
      <c r="AQ1135" s="51"/>
      <c r="AR1135" s="51"/>
      <c r="AS1135" s="51"/>
      <c r="AT1135" s="51"/>
      <c r="AU1135" s="51"/>
      <c r="AV1135" s="51"/>
      <c r="AW1135" s="51"/>
      <c r="AX1135" s="51"/>
      <c r="AY1135" s="51"/>
      <c r="AZ1135" s="51"/>
      <c r="BA1135" s="51"/>
      <c r="BB1135" s="51"/>
      <c r="BC1135" s="51"/>
      <c r="BD1135" s="51"/>
    </row>
    <row r="1136" spans="1:56" ht="14.25" x14ac:dyDescent="0.2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  <c r="AL1136" s="51"/>
      <c r="AM1136" s="51"/>
      <c r="AN1136" s="51"/>
      <c r="AO1136" s="51"/>
      <c r="AP1136" s="51"/>
      <c r="AQ1136" s="51"/>
      <c r="AR1136" s="51"/>
      <c r="AS1136" s="51"/>
      <c r="AT1136" s="51"/>
      <c r="AU1136" s="51"/>
      <c r="AV1136" s="51"/>
      <c r="AW1136" s="51"/>
      <c r="AX1136" s="51"/>
      <c r="AY1136" s="51"/>
      <c r="AZ1136" s="51"/>
      <c r="BA1136" s="51"/>
      <c r="BB1136" s="51"/>
      <c r="BC1136" s="51"/>
      <c r="BD1136" s="51"/>
    </row>
    <row r="1137" spans="1:56" ht="14.25" x14ac:dyDescent="0.2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J1137" s="51"/>
      <c r="AK1137" s="51"/>
      <c r="AL1137" s="51"/>
      <c r="AM1137" s="51"/>
      <c r="AN1137" s="51"/>
      <c r="AO1137" s="51"/>
      <c r="AP1137" s="51"/>
      <c r="AQ1137" s="51"/>
      <c r="AR1137" s="51"/>
      <c r="AS1137" s="51"/>
      <c r="AT1137" s="51"/>
      <c r="AU1137" s="51"/>
      <c r="AV1137" s="51"/>
      <c r="AW1137" s="51"/>
      <c r="AX1137" s="51"/>
      <c r="AY1137" s="51"/>
      <c r="AZ1137" s="51"/>
      <c r="BA1137" s="51"/>
      <c r="BB1137" s="51"/>
      <c r="BC1137" s="51"/>
      <c r="BD1137" s="51"/>
    </row>
    <row r="1138" spans="1:56" ht="14.25" x14ac:dyDescent="0.2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  <c r="AL1138" s="51"/>
      <c r="AM1138" s="51"/>
      <c r="AN1138" s="51"/>
      <c r="AO1138" s="51"/>
      <c r="AP1138" s="51"/>
      <c r="AQ1138" s="51"/>
      <c r="AR1138" s="51"/>
      <c r="AS1138" s="51"/>
      <c r="AT1138" s="51"/>
      <c r="AU1138" s="51"/>
      <c r="AV1138" s="51"/>
      <c r="AW1138" s="51"/>
      <c r="AX1138" s="51"/>
      <c r="AY1138" s="51"/>
      <c r="AZ1138" s="51"/>
      <c r="BA1138" s="51"/>
      <c r="BB1138" s="51"/>
      <c r="BC1138" s="51"/>
      <c r="BD1138" s="51"/>
    </row>
    <row r="1139" spans="1:56" ht="14.25" x14ac:dyDescent="0.2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J1139" s="51"/>
      <c r="AK1139" s="51"/>
      <c r="AL1139" s="51"/>
      <c r="AM1139" s="51"/>
      <c r="AN1139" s="51"/>
      <c r="AO1139" s="51"/>
      <c r="AP1139" s="51"/>
      <c r="AQ1139" s="51"/>
      <c r="AR1139" s="51"/>
      <c r="AS1139" s="51"/>
      <c r="AT1139" s="51"/>
      <c r="AU1139" s="51"/>
      <c r="AV1139" s="51"/>
      <c r="AW1139" s="51"/>
      <c r="AX1139" s="51"/>
      <c r="AY1139" s="51"/>
      <c r="AZ1139" s="51"/>
      <c r="BA1139" s="51"/>
      <c r="BB1139" s="51"/>
      <c r="BC1139" s="51"/>
      <c r="BD1139" s="51"/>
    </row>
    <row r="1140" spans="1:56" ht="14.25" x14ac:dyDescent="0.2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  <c r="AL1140" s="51"/>
      <c r="AM1140" s="51"/>
      <c r="AN1140" s="51"/>
      <c r="AO1140" s="51"/>
      <c r="AP1140" s="51"/>
      <c r="AQ1140" s="51"/>
      <c r="AR1140" s="51"/>
      <c r="AS1140" s="51"/>
      <c r="AT1140" s="51"/>
      <c r="AU1140" s="51"/>
      <c r="AV1140" s="51"/>
      <c r="AW1140" s="51"/>
      <c r="AX1140" s="51"/>
      <c r="AY1140" s="51"/>
      <c r="AZ1140" s="51"/>
      <c r="BA1140" s="51"/>
      <c r="BB1140" s="51"/>
      <c r="BC1140" s="51"/>
      <c r="BD1140" s="51"/>
    </row>
    <row r="1141" spans="1:56" ht="14.25" x14ac:dyDescent="0.2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J1141" s="51"/>
      <c r="AK1141" s="51"/>
      <c r="AL1141" s="51"/>
      <c r="AM1141" s="51"/>
      <c r="AN1141" s="51"/>
      <c r="AO1141" s="51"/>
      <c r="AP1141" s="51"/>
      <c r="AQ1141" s="51"/>
      <c r="AR1141" s="51"/>
      <c r="AS1141" s="51"/>
      <c r="AT1141" s="51"/>
      <c r="AU1141" s="51"/>
      <c r="AV1141" s="51"/>
      <c r="AW1141" s="51"/>
      <c r="AX1141" s="51"/>
      <c r="AY1141" s="51"/>
      <c r="AZ1141" s="51"/>
      <c r="BA1141" s="51"/>
      <c r="BB1141" s="51"/>
      <c r="BC1141" s="51"/>
      <c r="BD1141" s="51"/>
    </row>
    <row r="1142" spans="1:56" ht="14.25" x14ac:dyDescent="0.2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  <c r="AL1142" s="51"/>
      <c r="AM1142" s="51"/>
      <c r="AN1142" s="51"/>
      <c r="AO1142" s="51"/>
      <c r="AP1142" s="51"/>
      <c r="AQ1142" s="51"/>
      <c r="AR1142" s="51"/>
      <c r="AS1142" s="51"/>
      <c r="AT1142" s="51"/>
      <c r="AU1142" s="51"/>
      <c r="AV1142" s="51"/>
      <c r="AW1142" s="51"/>
      <c r="AX1142" s="51"/>
      <c r="AY1142" s="51"/>
      <c r="AZ1142" s="51"/>
      <c r="BA1142" s="51"/>
      <c r="BB1142" s="51"/>
      <c r="BC1142" s="51"/>
      <c r="BD1142" s="51"/>
    </row>
    <row r="1143" spans="1:56" ht="14.25" x14ac:dyDescent="0.2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  <c r="AL1143" s="51"/>
      <c r="AM1143" s="51"/>
      <c r="AN1143" s="51"/>
      <c r="AO1143" s="51"/>
      <c r="AP1143" s="51"/>
      <c r="AQ1143" s="51"/>
      <c r="AR1143" s="51"/>
      <c r="AS1143" s="51"/>
      <c r="AT1143" s="51"/>
      <c r="AU1143" s="51"/>
      <c r="AV1143" s="51"/>
      <c r="AW1143" s="51"/>
      <c r="AX1143" s="51"/>
      <c r="AY1143" s="51"/>
      <c r="AZ1143" s="51"/>
      <c r="BA1143" s="51"/>
      <c r="BB1143" s="51"/>
      <c r="BC1143" s="51"/>
      <c r="BD1143" s="51"/>
    </row>
    <row r="1144" spans="1:56" ht="14.25" x14ac:dyDescent="0.2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  <c r="AL1144" s="51"/>
      <c r="AM1144" s="51"/>
      <c r="AN1144" s="51"/>
      <c r="AO1144" s="51"/>
      <c r="AP1144" s="51"/>
      <c r="AQ1144" s="51"/>
      <c r="AR1144" s="51"/>
      <c r="AS1144" s="51"/>
      <c r="AT1144" s="51"/>
      <c r="AU1144" s="51"/>
      <c r="AV1144" s="51"/>
      <c r="AW1144" s="51"/>
      <c r="AX1144" s="51"/>
      <c r="AY1144" s="51"/>
      <c r="AZ1144" s="51"/>
      <c r="BA1144" s="51"/>
      <c r="BB1144" s="51"/>
      <c r="BC1144" s="51"/>
      <c r="BD1144" s="51"/>
    </row>
    <row r="1145" spans="1:56" ht="14.25" x14ac:dyDescent="0.2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  <c r="AL1145" s="51"/>
      <c r="AM1145" s="51"/>
      <c r="AN1145" s="51"/>
      <c r="AO1145" s="51"/>
      <c r="AP1145" s="51"/>
      <c r="AQ1145" s="51"/>
      <c r="AR1145" s="51"/>
      <c r="AS1145" s="51"/>
      <c r="AT1145" s="51"/>
      <c r="AU1145" s="51"/>
      <c r="AV1145" s="51"/>
      <c r="AW1145" s="51"/>
      <c r="AX1145" s="51"/>
      <c r="AY1145" s="51"/>
      <c r="AZ1145" s="51"/>
      <c r="BA1145" s="51"/>
      <c r="BB1145" s="51"/>
      <c r="BC1145" s="51"/>
      <c r="BD1145" s="51"/>
    </row>
    <row r="1146" spans="1:56" ht="14.25" x14ac:dyDescent="0.2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  <c r="AL1146" s="51"/>
      <c r="AM1146" s="51"/>
      <c r="AN1146" s="51"/>
      <c r="AO1146" s="51"/>
      <c r="AP1146" s="51"/>
      <c r="AQ1146" s="51"/>
      <c r="AR1146" s="51"/>
      <c r="AS1146" s="51"/>
      <c r="AT1146" s="51"/>
      <c r="AU1146" s="51"/>
      <c r="AV1146" s="51"/>
      <c r="AW1146" s="51"/>
      <c r="AX1146" s="51"/>
      <c r="AY1146" s="51"/>
      <c r="AZ1146" s="51"/>
      <c r="BA1146" s="51"/>
      <c r="BB1146" s="51"/>
      <c r="BC1146" s="51"/>
      <c r="BD1146" s="51"/>
    </row>
    <row r="1147" spans="1:56" ht="14.25" x14ac:dyDescent="0.2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  <c r="AL1147" s="51"/>
      <c r="AM1147" s="51"/>
      <c r="AN1147" s="51"/>
      <c r="AO1147" s="51"/>
      <c r="AP1147" s="51"/>
      <c r="AQ1147" s="51"/>
      <c r="AR1147" s="51"/>
      <c r="AS1147" s="51"/>
      <c r="AT1147" s="51"/>
      <c r="AU1147" s="51"/>
      <c r="AV1147" s="51"/>
      <c r="AW1147" s="51"/>
      <c r="AX1147" s="51"/>
      <c r="AY1147" s="51"/>
      <c r="AZ1147" s="51"/>
      <c r="BA1147" s="51"/>
      <c r="BB1147" s="51"/>
      <c r="BC1147" s="51"/>
      <c r="BD1147" s="51"/>
    </row>
    <row r="1148" spans="1:56" ht="14.25" x14ac:dyDescent="0.2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J1148" s="51"/>
      <c r="AK1148" s="51"/>
      <c r="AL1148" s="51"/>
      <c r="AM1148" s="51"/>
      <c r="AN1148" s="51"/>
      <c r="AO1148" s="51"/>
      <c r="AP1148" s="51"/>
      <c r="AQ1148" s="51"/>
      <c r="AR1148" s="51"/>
      <c r="AS1148" s="51"/>
      <c r="AT1148" s="51"/>
      <c r="AU1148" s="51"/>
      <c r="AV1148" s="51"/>
      <c r="AW1148" s="51"/>
      <c r="AX1148" s="51"/>
      <c r="AY1148" s="51"/>
      <c r="AZ1148" s="51"/>
      <c r="BA1148" s="51"/>
      <c r="BB1148" s="51"/>
      <c r="BC1148" s="51"/>
      <c r="BD1148" s="51"/>
    </row>
    <row r="1149" spans="1:56" ht="14.25" x14ac:dyDescent="0.2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  <c r="AT1149" s="51"/>
      <c r="AU1149" s="51"/>
      <c r="AV1149" s="51"/>
      <c r="AW1149" s="51"/>
      <c r="AX1149" s="51"/>
      <c r="AY1149" s="51"/>
      <c r="AZ1149" s="51"/>
      <c r="BA1149" s="51"/>
      <c r="BB1149" s="51"/>
      <c r="BC1149" s="51"/>
      <c r="BD1149" s="51"/>
    </row>
    <row r="1150" spans="1:56" ht="14.25" x14ac:dyDescent="0.2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  <c r="AL1150" s="51"/>
      <c r="AM1150" s="51"/>
      <c r="AN1150" s="51"/>
      <c r="AO1150" s="51"/>
      <c r="AP1150" s="51"/>
      <c r="AQ1150" s="51"/>
      <c r="AR1150" s="51"/>
      <c r="AS1150" s="51"/>
      <c r="AT1150" s="51"/>
      <c r="AU1150" s="51"/>
      <c r="AV1150" s="51"/>
      <c r="AW1150" s="51"/>
      <c r="AX1150" s="51"/>
      <c r="AY1150" s="51"/>
      <c r="AZ1150" s="51"/>
      <c r="BA1150" s="51"/>
      <c r="BB1150" s="51"/>
      <c r="BC1150" s="51"/>
      <c r="BD1150" s="51"/>
    </row>
    <row r="1151" spans="1:56" ht="14.25" x14ac:dyDescent="0.2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J1151" s="51"/>
      <c r="AK1151" s="51"/>
      <c r="AL1151" s="51"/>
      <c r="AM1151" s="51"/>
      <c r="AN1151" s="51"/>
      <c r="AO1151" s="51"/>
      <c r="AP1151" s="51"/>
      <c r="AQ1151" s="51"/>
      <c r="AR1151" s="51"/>
      <c r="AS1151" s="51"/>
      <c r="AT1151" s="51"/>
      <c r="AU1151" s="51"/>
      <c r="AV1151" s="51"/>
      <c r="AW1151" s="51"/>
      <c r="AX1151" s="51"/>
      <c r="AY1151" s="51"/>
      <c r="AZ1151" s="51"/>
      <c r="BA1151" s="51"/>
      <c r="BB1151" s="51"/>
      <c r="BC1151" s="51"/>
      <c r="BD1151" s="51"/>
    </row>
    <row r="1152" spans="1:56" ht="14.25" x14ac:dyDescent="0.2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J1152" s="51"/>
      <c r="AK1152" s="51"/>
      <c r="AL1152" s="51"/>
      <c r="AM1152" s="51"/>
      <c r="AN1152" s="51"/>
      <c r="AO1152" s="51"/>
      <c r="AP1152" s="51"/>
      <c r="AQ1152" s="51"/>
      <c r="AR1152" s="51"/>
      <c r="AS1152" s="51"/>
      <c r="AT1152" s="51"/>
      <c r="AU1152" s="51"/>
      <c r="AV1152" s="51"/>
      <c r="AW1152" s="51"/>
      <c r="AX1152" s="51"/>
      <c r="AY1152" s="51"/>
      <c r="AZ1152" s="51"/>
      <c r="BA1152" s="51"/>
      <c r="BB1152" s="51"/>
      <c r="BC1152" s="51"/>
      <c r="BD1152" s="51"/>
    </row>
    <row r="1153" spans="1:56" ht="14.25" x14ac:dyDescent="0.2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J1153" s="51"/>
      <c r="AK1153" s="51"/>
      <c r="AL1153" s="51"/>
      <c r="AM1153" s="51"/>
      <c r="AN1153" s="51"/>
      <c r="AO1153" s="51"/>
      <c r="AP1153" s="51"/>
      <c r="AQ1153" s="51"/>
      <c r="AR1153" s="51"/>
      <c r="AS1153" s="51"/>
      <c r="AT1153" s="51"/>
      <c r="AU1153" s="51"/>
      <c r="AV1153" s="51"/>
      <c r="AW1153" s="51"/>
      <c r="AX1153" s="51"/>
      <c r="AY1153" s="51"/>
      <c r="AZ1153" s="51"/>
      <c r="BA1153" s="51"/>
      <c r="BB1153" s="51"/>
      <c r="BC1153" s="51"/>
      <c r="BD1153" s="51"/>
    </row>
    <row r="1154" spans="1:56" ht="14.25" x14ac:dyDescent="0.2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J1154" s="51"/>
      <c r="AK1154" s="51"/>
      <c r="AL1154" s="51"/>
      <c r="AM1154" s="51"/>
      <c r="AN1154" s="51"/>
      <c r="AO1154" s="51"/>
      <c r="AP1154" s="51"/>
      <c r="AQ1154" s="51"/>
      <c r="AR1154" s="51"/>
      <c r="AS1154" s="51"/>
      <c r="AT1154" s="51"/>
      <c r="AU1154" s="51"/>
      <c r="AV1154" s="51"/>
      <c r="AW1154" s="51"/>
      <c r="AX1154" s="51"/>
      <c r="AY1154" s="51"/>
      <c r="AZ1154" s="51"/>
      <c r="BA1154" s="51"/>
      <c r="BB1154" s="51"/>
      <c r="BC1154" s="51"/>
      <c r="BD1154" s="51"/>
    </row>
    <row r="1155" spans="1:56" ht="14.25" x14ac:dyDescent="0.2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J1155" s="51"/>
      <c r="AK1155" s="51"/>
      <c r="AL1155" s="51"/>
      <c r="AM1155" s="51"/>
      <c r="AN1155" s="51"/>
      <c r="AO1155" s="51"/>
      <c r="AP1155" s="51"/>
      <c r="AQ1155" s="51"/>
      <c r="AR1155" s="51"/>
      <c r="AS1155" s="51"/>
      <c r="AT1155" s="51"/>
      <c r="AU1155" s="51"/>
      <c r="AV1155" s="51"/>
      <c r="AW1155" s="51"/>
      <c r="AX1155" s="51"/>
      <c r="AY1155" s="51"/>
      <c r="AZ1155" s="51"/>
      <c r="BA1155" s="51"/>
      <c r="BB1155" s="51"/>
      <c r="BC1155" s="51"/>
      <c r="BD1155" s="51"/>
    </row>
    <row r="1156" spans="1:56" ht="14.25" x14ac:dyDescent="0.2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J1156" s="51"/>
      <c r="AK1156" s="51"/>
      <c r="AL1156" s="51"/>
      <c r="AM1156" s="51"/>
      <c r="AN1156" s="51"/>
      <c r="AO1156" s="51"/>
      <c r="AP1156" s="51"/>
      <c r="AQ1156" s="51"/>
      <c r="AR1156" s="51"/>
      <c r="AS1156" s="51"/>
      <c r="AT1156" s="51"/>
      <c r="AU1156" s="51"/>
      <c r="AV1156" s="51"/>
      <c r="AW1156" s="51"/>
      <c r="AX1156" s="51"/>
      <c r="AY1156" s="51"/>
      <c r="AZ1156" s="51"/>
      <c r="BA1156" s="51"/>
      <c r="BB1156" s="51"/>
      <c r="BC1156" s="51"/>
      <c r="BD1156" s="51"/>
    </row>
    <row r="1157" spans="1:56" ht="14.25" x14ac:dyDescent="0.2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J1157" s="51"/>
      <c r="AK1157" s="51"/>
      <c r="AL1157" s="51"/>
      <c r="AM1157" s="51"/>
      <c r="AN1157" s="51"/>
      <c r="AO1157" s="51"/>
      <c r="AP1157" s="51"/>
      <c r="AQ1157" s="51"/>
      <c r="AR1157" s="51"/>
      <c r="AS1157" s="51"/>
      <c r="AT1157" s="51"/>
      <c r="AU1157" s="51"/>
      <c r="AV1157" s="51"/>
      <c r="AW1157" s="51"/>
      <c r="AX1157" s="51"/>
      <c r="AY1157" s="51"/>
      <c r="AZ1157" s="51"/>
      <c r="BA1157" s="51"/>
      <c r="BB1157" s="51"/>
      <c r="BC1157" s="51"/>
      <c r="BD1157" s="51"/>
    </row>
    <row r="1158" spans="1:56" ht="14.25" x14ac:dyDescent="0.2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J1158" s="51"/>
      <c r="AK1158" s="51"/>
      <c r="AL1158" s="51"/>
      <c r="AM1158" s="51"/>
      <c r="AN1158" s="51"/>
      <c r="AO1158" s="51"/>
      <c r="AP1158" s="51"/>
      <c r="AQ1158" s="51"/>
      <c r="AR1158" s="51"/>
      <c r="AS1158" s="51"/>
      <c r="AT1158" s="51"/>
      <c r="AU1158" s="51"/>
      <c r="AV1158" s="51"/>
      <c r="AW1158" s="51"/>
      <c r="AX1158" s="51"/>
      <c r="AY1158" s="51"/>
      <c r="AZ1158" s="51"/>
      <c r="BA1158" s="51"/>
      <c r="BB1158" s="51"/>
      <c r="BC1158" s="51"/>
      <c r="BD1158" s="51"/>
    </row>
    <row r="1159" spans="1:56" ht="14.25" x14ac:dyDescent="0.2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J1159" s="51"/>
      <c r="AK1159" s="51"/>
      <c r="AL1159" s="51"/>
      <c r="AM1159" s="51"/>
      <c r="AN1159" s="51"/>
      <c r="AO1159" s="51"/>
      <c r="AP1159" s="51"/>
      <c r="AQ1159" s="51"/>
      <c r="AR1159" s="51"/>
      <c r="AS1159" s="51"/>
      <c r="AT1159" s="51"/>
      <c r="AU1159" s="51"/>
      <c r="AV1159" s="51"/>
      <c r="AW1159" s="51"/>
      <c r="AX1159" s="51"/>
      <c r="AY1159" s="51"/>
      <c r="AZ1159" s="51"/>
      <c r="BA1159" s="51"/>
      <c r="BB1159" s="51"/>
      <c r="BC1159" s="51"/>
      <c r="BD1159" s="51"/>
    </row>
    <row r="1160" spans="1:56" ht="14.25" x14ac:dyDescent="0.2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J1160" s="51"/>
      <c r="AK1160" s="51"/>
      <c r="AL1160" s="51"/>
      <c r="AM1160" s="51"/>
      <c r="AN1160" s="51"/>
      <c r="AO1160" s="51"/>
      <c r="AP1160" s="51"/>
      <c r="AQ1160" s="51"/>
      <c r="AR1160" s="51"/>
      <c r="AS1160" s="51"/>
      <c r="AT1160" s="51"/>
      <c r="AU1160" s="51"/>
      <c r="AV1160" s="51"/>
      <c r="AW1160" s="51"/>
      <c r="AX1160" s="51"/>
      <c r="AY1160" s="51"/>
      <c r="AZ1160" s="51"/>
      <c r="BA1160" s="51"/>
      <c r="BB1160" s="51"/>
      <c r="BC1160" s="51"/>
      <c r="BD1160" s="51"/>
    </row>
    <row r="1161" spans="1:56" ht="14.25" x14ac:dyDescent="0.2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J1161" s="51"/>
      <c r="AK1161" s="51"/>
      <c r="AL1161" s="51"/>
      <c r="AM1161" s="51"/>
      <c r="AN1161" s="51"/>
      <c r="AO1161" s="51"/>
      <c r="AP1161" s="51"/>
      <c r="AQ1161" s="51"/>
      <c r="AR1161" s="51"/>
      <c r="AS1161" s="51"/>
      <c r="AT1161" s="51"/>
      <c r="AU1161" s="51"/>
      <c r="AV1161" s="51"/>
      <c r="AW1161" s="51"/>
      <c r="AX1161" s="51"/>
      <c r="AY1161" s="51"/>
      <c r="AZ1161" s="51"/>
      <c r="BA1161" s="51"/>
      <c r="BB1161" s="51"/>
      <c r="BC1161" s="51"/>
      <c r="BD1161" s="51"/>
    </row>
    <row r="1162" spans="1:56" ht="14.25" x14ac:dyDescent="0.2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W1162" s="51"/>
      <c r="AX1162" s="51"/>
      <c r="AY1162" s="51"/>
      <c r="AZ1162" s="51"/>
      <c r="BA1162" s="51"/>
      <c r="BB1162" s="51"/>
      <c r="BC1162" s="51"/>
      <c r="BD1162" s="51"/>
    </row>
    <row r="1163" spans="1:56" ht="14.25" x14ac:dyDescent="0.2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J1163" s="51"/>
      <c r="AK1163" s="51"/>
      <c r="AL1163" s="51"/>
      <c r="AM1163" s="51"/>
      <c r="AN1163" s="51"/>
      <c r="AO1163" s="51"/>
      <c r="AP1163" s="51"/>
      <c r="AQ1163" s="51"/>
      <c r="AR1163" s="51"/>
      <c r="AS1163" s="51"/>
      <c r="AT1163" s="51"/>
      <c r="AU1163" s="51"/>
      <c r="AV1163" s="51"/>
      <c r="AW1163" s="51"/>
      <c r="AX1163" s="51"/>
      <c r="AY1163" s="51"/>
      <c r="AZ1163" s="51"/>
      <c r="BA1163" s="51"/>
      <c r="BB1163" s="51"/>
      <c r="BC1163" s="51"/>
      <c r="BD1163" s="51"/>
    </row>
    <row r="1164" spans="1:56" ht="14.25" x14ac:dyDescent="0.2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J1164" s="51"/>
      <c r="AK1164" s="51"/>
      <c r="AL1164" s="51"/>
      <c r="AM1164" s="51"/>
      <c r="AN1164" s="51"/>
      <c r="AO1164" s="51"/>
      <c r="AP1164" s="51"/>
      <c r="AQ1164" s="51"/>
      <c r="AR1164" s="51"/>
      <c r="AS1164" s="51"/>
      <c r="AT1164" s="51"/>
      <c r="AU1164" s="51"/>
      <c r="AV1164" s="51"/>
      <c r="AW1164" s="51"/>
      <c r="AX1164" s="51"/>
      <c r="AY1164" s="51"/>
      <c r="AZ1164" s="51"/>
      <c r="BA1164" s="51"/>
      <c r="BB1164" s="51"/>
      <c r="BC1164" s="51"/>
      <c r="BD1164" s="51"/>
    </row>
    <row r="1165" spans="1:56" ht="14.25" x14ac:dyDescent="0.2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J1165" s="51"/>
      <c r="AK1165" s="51"/>
      <c r="AL1165" s="51"/>
      <c r="AM1165" s="51"/>
      <c r="AN1165" s="51"/>
      <c r="AO1165" s="51"/>
      <c r="AP1165" s="51"/>
      <c r="AQ1165" s="51"/>
      <c r="AR1165" s="51"/>
      <c r="AS1165" s="51"/>
      <c r="AT1165" s="51"/>
      <c r="AU1165" s="51"/>
      <c r="AV1165" s="51"/>
      <c r="AW1165" s="51"/>
      <c r="AX1165" s="51"/>
      <c r="AY1165" s="51"/>
      <c r="AZ1165" s="51"/>
      <c r="BA1165" s="51"/>
      <c r="BB1165" s="51"/>
      <c r="BC1165" s="51"/>
      <c r="BD1165" s="51"/>
    </row>
    <row r="1166" spans="1:56" ht="14.25" x14ac:dyDescent="0.2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J1166" s="51"/>
      <c r="AK1166" s="51"/>
      <c r="AL1166" s="51"/>
      <c r="AM1166" s="51"/>
      <c r="AN1166" s="51"/>
      <c r="AO1166" s="51"/>
      <c r="AP1166" s="51"/>
      <c r="AQ1166" s="51"/>
      <c r="AR1166" s="51"/>
      <c r="AS1166" s="51"/>
      <c r="AT1166" s="51"/>
      <c r="AU1166" s="51"/>
      <c r="AV1166" s="51"/>
      <c r="AW1166" s="51"/>
      <c r="AX1166" s="51"/>
      <c r="AY1166" s="51"/>
      <c r="AZ1166" s="51"/>
      <c r="BA1166" s="51"/>
      <c r="BB1166" s="51"/>
      <c r="BC1166" s="51"/>
      <c r="BD1166" s="51"/>
    </row>
    <row r="1167" spans="1:56" ht="14.25" x14ac:dyDescent="0.2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J1167" s="51"/>
      <c r="AK1167" s="51"/>
      <c r="AL1167" s="51"/>
      <c r="AM1167" s="51"/>
      <c r="AN1167" s="51"/>
      <c r="AO1167" s="51"/>
      <c r="AP1167" s="51"/>
      <c r="AQ1167" s="51"/>
      <c r="AR1167" s="51"/>
      <c r="AS1167" s="51"/>
      <c r="AT1167" s="51"/>
      <c r="AU1167" s="51"/>
      <c r="AV1167" s="51"/>
      <c r="AW1167" s="51"/>
      <c r="AX1167" s="51"/>
      <c r="AY1167" s="51"/>
      <c r="AZ1167" s="51"/>
      <c r="BA1167" s="51"/>
      <c r="BB1167" s="51"/>
      <c r="BC1167" s="51"/>
      <c r="BD1167" s="51"/>
    </row>
    <row r="1168" spans="1:56" ht="14.25" x14ac:dyDescent="0.2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  <c r="AT1168" s="51"/>
      <c r="AU1168" s="51"/>
      <c r="AV1168" s="51"/>
      <c r="AW1168" s="51"/>
      <c r="AX1168" s="51"/>
      <c r="AY1168" s="51"/>
      <c r="AZ1168" s="51"/>
      <c r="BA1168" s="51"/>
      <c r="BB1168" s="51"/>
      <c r="BC1168" s="51"/>
      <c r="BD1168" s="51"/>
    </row>
    <row r="1169" spans="1:56" ht="14.25" x14ac:dyDescent="0.2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J1169" s="51"/>
      <c r="AK1169" s="51"/>
      <c r="AL1169" s="51"/>
      <c r="AM1169" s="51"/>
      <c r="AN1169" s="51"/>
      <c r="AO1169" s="51"/>
      <c r="AP1169" s="51"/>
      <c r="AQ1169" s="51"/>
      <c r="AR1169" s="51"/>
      <c r="AS1169" s="51"/>
      <c r="AT1169" s="51"/>
      <c r="AU1169" s="51"/>
      <c r="AV1169" s="51"/>
      <c r="AW1169" s="51"/>
      <c r="AX1169" s="51"/>
      <c r="AY1169" s="51"/>
      <c r="AZ1169" s="51"/>
      <c r="BA1169" s="51"/>
      <c r="BB1169" s="51"/>
      <c r="BC1169" s="51"/>
      <c r="BD1169" s="51"/>
    </row>
    <row r="1170" spans="1:56" ht="14.25" x14ac:dyDescent="0.2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J1170" s="51"/>
      <c r="AK1170" s="51"/>
      <c r="AL1170" s="51"/>
      <c r="AM1170" s="51"/>
      <c r="AN1170" s="51"/>
      <c r="AO1170" s="51"/>
      <c r="AP1170" s="51"/>
      <c r="AQ1170" s="51"/>
      <c r="AR1170" s="51"/>
      <c r="AS1170" s="51"/>
      <c r="AT1170" s="51"/>
      <c r="AU1170" s="51"/>
      <c r="AV1170" s="51"/>
      <c r="AW1170" s="51"/>
      <c r="AX1170" s="51"/>
      <c r="AY1170" s="51"/>
      <c r="AZ1170" s="51"/>
      <c r="BA1170" s="51"/>
      <c r="BB1170" s="51"/>
      <c r="BC1170" s="51"/>
      <c r="BD1170" s="51"/>
    </row>
    <row r="1171" spans="1:56" ht="14.25" x14ac:dyDescent="0.2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J1171" s="51"/>
      <c r="AK1171" s="51"/>
      <c r="AL1171" s="51"/>
      <c r="AM1171" s="51"/>
      <c r="AN1171" s="51"/>
      <c r="AO1171" s="51"/>
      <c r="AP1171" s="51"/>
      <c r="AQ1171" s="51"/>
      <c r="AR1171" s="51"/>
      <c r="AS1171" s="51"/>
      <c r="AT1171" s="51"/>
      <c r="AU1171" s="51"/>
      <c r="AV1171" s="51"/>
      <c r="AW1171" s="51"/>
      <c r="AX1171" s="51"/>
      <c r="AY1171" s="51"/>
      <c r="AZ1171" s="51"/>
      <c r="BA1171" s="51"/>
      <c r="BB1171" s="51"/>
      <c r="BC1171" s="51"/>
      <c r="BD1171" s="51"/>
    </row>
    <row r="1172" spans="1:56" ht="14.25" x14ac:dyDescent="0.2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J1172" s="51"/>
      <c r="AK1172" s="51"/>
      <c r="AL1172" s="51"/>
      <c r="AM1172" s="51"/>
      <c r="AN1172" s="51"/>
      <c r="AO1172" s="51"/>
      <c r="AP1172" s="51"/>
      <c r="AQ1172" s="51"/>
      <c r="AR1172" s="51"/>
      <c r="AS1172" s="51"/>
      <c r="AT1172" s="51"/>
      <c r="AU1172" s="51"/>
      <c r="AV1172" s="51"/>
      <c r="AW1172" s="51"/>
      <c r="AX1172" s="51"/>
      <c r="AY1172" s="51"/>
      <c r="AZ1172" s="51"/>
      <c r="BA1172" s="51"/>
      <c r="BB1172" s="51"/>
      <c r="BC1172" s="51"/>
      <c r="BD1172" s="51"/>
    </row>
    <row r="1173" spans="1:56" ht="14.25" x14ac:dyDescent="0.2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J1173" s="51"/>
      <c r="AK1173" s="51"/>
      <c r="AL1173" s="51"/>
      <c r="AM1173" s="51"/>
      <c r="AN1173" s="51"/>
      <c r="AO1173" s="51"/>
      <c r="AP1173" s="51"/>
      <c r="AQ1173" s="51"/>
      <c r="AR1173" s="51"/>
      <c r="AS1173" s="51"/>
      <c r="AT1173" s="51"/>
      <c r="AU1173" s="51"/>
      <c r="AV1173" s="51"/>
      <c r="AW1173" s="51"/>
      <c r="AX1173" s="51"/>
      <c r="AY1173" s="51"/>
      <c r="AZ1173" s="51"/>
      <c r="BA1173" s="51"/>
      <c r="BB1173" s="51"/>
      <c r="BC1173" s="51"/>
      <c r="BD1173" s="51"/>
    </row>
    <row r="1174" spans="1:56" ht="14.25" x14ac:dyDescent="0.2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  <c r="AT1174" s="51"/>
      <c r="AU1174" s="51"/>
      <c r="AV1174" s="51"/>
      <c r="AW1174" s="51"/>
      <c r="AX1174" s="51"/>
      <c r="AY1174" s="51"/>
      <c r="AZ1174" s="51"/>
      <c r="BA1174" s="51"/>
      <c r="BB1174" s="51"/>
      <c r="BC1174" s="51"/>
      <c r="BD1174" s="51"/>
    </row>
    <row r="1175" spans="1:56" ht="14.25" x14ac:dyDescent="0.2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</row>
    <row r="1176" spans="1:56" ht="14.25" x14ac:dyDescent="0.2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1"/>
      <c r="AX1176" s="51"/>
      <c r="AY1176" s="51"/>
      <c r="AZ1176" s="51"/>
      <c r="BA1176" s="51"/>
      <c r="BB1176" s="51"/>
      <c r="BC1176" s="51"/>
      <c r="BD1176" s="51"/>
    </row>
    <row r="1177" spans="1:56" ht="14.25" x14ac:dyDescent="0.2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  <c r="AT1177" s="51"/>
      <c r="AU1177" s="51"/>
      <c r="AV1177" s="51"/>
      <c r="AW1177" s="51"/>
      <c r="AX1177" s="51"/>
      <c r="AY1177" s="51"/>
      <c r="AZ1177" s="51"/>
      <c r="BA1177" s="51"/>
      <c r="BB1177" s="51"/>
      <c r="BC1177" s="51"/>
      <c r="BD1177" s="51"/>
    </row>
    <row r="1178" spans="1:56" ht="14.25" x14ac:dyDescent="0.2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J1178" s="51"/>
      <c r="AK1178" s="51"/>
      <c r="AL1178" s="51"/>
      <c r="AM1178" s="51"/>
      <c r="AN1178" s="51"/>
      <c r="AO1178" s="51"/>
      <c r="AP1178" s="51"/>
      <c r="AQ1178" s="51"/>
      <c r="AR1178" s="51"/>
      <c r="AS1178" s="51"/>
      <c r="AT1178" s="51"/>
      <c r="AU1178" s="51"/>
      <c r="AV1178" s="51"/>
      <c r="AW1178" s="51"/>
      <c r="AX1178" s="51"/>
      <c r="AY1178" s="51"/>
      <c r="AZ1178" s="51"/>
      <c r="BA1178" s="51"/>
      <c r="BB1178" s="51"/>
      <c r="BC1178" s="51"/>
      <c r="BD1178" s="51"/>
    </row>
    <row r="1179" spans="1:56" ht="14.25" x14ac:dyDescent="0.2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J1179" s="51"/>
      <c r="AK1179" s="51"/>
      <c r="AL1179" s="51"/>
      <c r="AM1179" s="51"/>
      <c r="AN1179" s="51"/>
      <c r="AO1179" s="51"/>
      <c r="AP1179" s="51"/>
      <c r="AQ1179" s="51"/>
      <c r="AR1179" s="51"/>
      <c r="AS1179" s="51"/>
      <c r="AT1179" s="51"/>
      <c r="AU1179" s="51"/>
      <c r="AV1179" s="51"/>
      <c r="AW1179" s="51"/>
      <c r="AX1179" s="51"/>
      <c r="AY1179" s="51"/>
      <c r="AZ1179" s="51"/>
      <c r="BA1179" s="51"/>
      <c r="BB1179" s="51"/>
      <c r="BC1179" s="51"/>
      <c r="BD1179" s="51"/>
    </row>
    <row r="1180" spans="1:56" ht="14.25" x14ac:dyDescent="0.2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J1180" s="51"/>
      <c r="AK1180" s="51"/>
      <c r="AL1180" s="51"/>
      <c r="AM1180" s="51"/>
      <c r="AN1180" s="51"/>
      <c r="AO1180" s="51"/>
      <c r="AP1180" s="51"/>
      <c r="AQ1180" s="51"/>
      <c r="AR1180" s="51"/>
      <c r="AS1180" s="51"/>
      <c r="AT1180" s="51"/>
      <c r="AU1180" s="51"/>
      <c r="AV1180" s="51"/>
      <c r="AW1180" s="51"/>
      <c r="AX1180" s="51"/>
      <c r="AY1180" s="51"/>
      <c r="AZ1180" s="51"/>
      <c r="BA1180" s="51"/>
      <c r="BB1180" s="51"/>
      <c r="BC1180" s="51"/>
      <c r="BD1180" s="51"/>
    </row>
    <row r="1181" spans="1:56" ht="14.25" x14ac:dyDescent="0.2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  <c r="AH1181" s="51"/>
      <c r="AI1181" s="51"/>
      <c r="AJ1181" s="51"/>
      <c r="AK1181" s="51"/>
      <c r="AL1181" s="51"/>
      <c r="AM1181" s="51"/>
      <c r="AN1181" s="51"/>
      <c r="AO1181" s="51"/>
      <c r="AP1181" s="51"/>
      <c r="AQ1181" s="51"/>
      <c r="AR1181" s="51"/>
      <c r="AS1181" s="51"/>
      <c r="AT1181" s="51"/>
      <c r="AU1181" s="51"/>
      <c r="AV1181" s="51"/>
      <c r="AW1181" s="51"/>
      <c r="AX1181" s="51"/>
      <c r="AY1181" s="51"/>
      <c r="AZ1181" s="51"/>
      <c r="BA1181" s="51"/>
      <c r="BB1181" s="51"/>
      <c r="BC1181" s="51"/>
      <c r="BD1181" s="51"/>
    </row>
    <row r="1182" spans="1:56" ht="14.25" x14ac:dyDescent="0.2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  <c r="AH1182" s="51"/>
      <c r="AI1182" s="51"/>
      <c r="AJ1182" s="51"/>
      <c r="AK1182" s="51"/>
      <c r="AL1182" s="51"/>
      <c r="AM1182" s="51"/>
      <c r="AN1182" s="51"/>
      <c r="AO1182" s="51"/>
      <c r="AP1182" s="51"/>
      <c r="AQ1182" s="51"/>
      <c r="AR1182" s="51"/>
      <c r="AS1182" s="51"/>
      <c r="AT1182" s="51"/>
      <c r="AU1182" s="51"/>
      <c r="AV1182" s="51"/>
      <c r="AW1182" s="51"/>
      <c r="AX1182" s="51"/>
      <c r="AY1182" s="51"/>
      <c r="AZ1182" s="51"/>
      <c r="BA1182" s="51"/>
      <c r="BB1182" s="51"/>
      <c r="BC1182" s="51"/>
      <c r="BD1182" s="51"/>
    </row>
    <row r="1183" spans="1:56" ht="14.25" x14ac:dyDescent="0.2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J1183" s="51"/>
      <c r="AK1183" s="51"/>
      <c r="AL1183" s="51"/>
      <c r="AM1183" s="51"/>
      <c r="AN1183" s="51"/>
      <c r="AO1183" s="51"/>
      <c r="AP1183" s="51"/>
      <c r="AQ1183" s="51"/>
      <c r="AR1183" s="51"/>
      <c r="AS1183" s="51"/>
      <c r="AT1183" s="51"/>
      <c r="AU1183" s="51"/>
      <c r="AV1183" s="51"/>
      <c r="AW1183" s="51"/>
      <c r="AX1183" s="51"/>
      <c r="AY1183" s="51"/>
      <c r="AZ1183" s="51"/>
      <c r="BA1183" s="51"/>
      <c r="BB1183" s="51"/>
      <c r="BC1183" s="51"/>
      <c r="BD1183" s="51"/>
    </row>
    <row r="1184" spans="1:56" ht="14.25" x14ac:dyDescent="0.2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J1184" s="51"/>
      <c r="AK1184" s="51"/>
      <c r="AL1184" s="51"/>
      <c r="AM1184" s="51"/>
      <c r="AN1184" s="51"/>
      <c r="AO1184" s="51"/>
      <c r="AP1184" s="51"/>
      <c r="AQ1184" s="51"/>
      <c r="AR1184" s="51"/>
      <c r="AS1184" s="51"/>
      <c r="AT1184" s="51"/>
      <c r="AU1184" s="51"/>
      <c r="AV1184" s="51"/>
      <c r="AW1184" s="51"/>
      <c r="AX1184" s="51"/>
      <c r="AY1184" s="51"/>
      <c r="AZ1184" s="51"/>
      <c r="BA1184" s="51"/>
      <c r="BB1184" s="51"/>
      <c r="BC1184" s="51"/>
      <c r="BD1184" s="51"/>
    </row>
    <row r="1185" spans="1:56" ht="14.25" x14ac:dyDescent="0.2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J1185" s="51"/>
      <c r="AK1185" s="51"/>
      <c r="AL1185" s="51"/>
      <c r="AM1185" s="51"/>
      <c r="AN1185" s="51"/>
      <c r="AO1185" s="51"/>
      <c r="AP1185" s="51"/>
      <c r="AQ1185" s="51"/>
      <c r="AR1185" s="51"/>
      <c r="AS1185" s="51"/>
      <c r="AT1185" s="51"/>
      <c r="AU1185" s="51"/>
      <c r="AV1185" s="51"/>
      <c r="AW1185" s="51"/>
      <c r="AX1185" s="51"/>
      <c r="AY1185" s="51"/>
      <c r="AZ1185" s="51"/>
      <c r="BA1185" s="51"/>
      <c r="BB1185" s="51"/>
      <c r="BC1185" s="51"/>
      <c r="BD1185" s="51"/>
    </row>
    <row r="1186" spans="1:56" ht="14.25" x14ac:dyDescent="0.2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J1186" s="51"/>
      <c r="AK1186" s="51"/>
      <c r="AL1186" s="51"/>
      <c r="AM1186" s="51"/>
      <c r="AN1186" s="51"/>
      <c r="AO1186" s="51"/>
      <c r="AP1186" s="51"/>
      <c r="AQ1186" s="51"/>
      <c r="AR1186" s="51"/>
      <c r="AS1186" s="51"/>
      <c r="AT1186" s="51"/>
      <c r="AU1186" s="51"/>
      <c r="AV1186" s="51"/>
      <c r="AW1186" s="51"/>
      <c r="AX1186" s="51"/>
      <c r="AY1186" s="51"/>
      <c r="AZ1186" s="51"/>
      <c r="BA1186" s="51"/>
      <c r="BB1186" s="51"/>
      <c r="BC1186" s="51"/>
      <c r="BD1186" s="51"/>
    </row>
    <row r="1187" spans="1:56" ht="14.25" x14ac:dyDescent="0.2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J1187" s="51"/>
      <c r="AK1187" s="51"/>
      <c r="AL1187" s="51"/>
      <c r="AM1187" s="51"/>
      <c r="AN1187" s="51"/>
      <c r="AO1187" s="51"/>
      <c r="AP1187" s="51"/>
      <c r="AQ1187" s="51"/>
      <c r="AR1187" s="51"/>
      <c r="AS1187" s="51"/>
      <c r="AT1187" s="51"/>
      <c r="AU1187" s="51"/>
      <c r="AV1187" s="51"/>
      <c r="AW1187" s="51"/>
      <c r="AX1187" s="51"/>
      <c r="AY1187" s="51"/>
      <c r="AZ1187" s="51"/>
      <c r="BA1187" s="51"/>
      <c r="BB1187" s="51"/>
      <c r="BC1187" s="51"/>
      <c r="BD1187" s="51"/>
    </row>
    <row r="1188" spans="1:56" ht="14.25" x14ac:dyDescent="0.2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J1188" s="51"/>
      <c r="AK1188" s="51"/>
      <c r="AL1188" s="51"/>
      <c r="AM1188" s="51"/>
      <c r="AN1188" s="51"/>
      <c r="AO1188" s="51"/>
      <c r="AP1188" s="51"/>
      <c r="AQ1188" s="51"/>
      <c r="AR1188" s="51"/>
      <c r="AS1188" s="51"/>
      <c r="AT1188" s="51"/>
      <c r="AU1188" s="51"/>
      <c r="AV1188" s="51"/>
      <c r="AW1188" s="51"/>
      <c r="AX1188" s="51"/>
      <c r="AY1188" s="51"/>
      <c r="AZ1188" s="51"/>
      <c r="BA1188" s="51"/>
      <c r="BB1188" s="51"/>
      <c r="BC1188" s="51"/>
      <c r="BD1188" s="51"/>
    </row>
    <row r="1189" spans="1:56" ht="14.25" x14ac:dyDescent="0.2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J1189" s="51"/>
      <c r="AK1189" s="51"/>
      <c r="AL1189" s="51"/>
      <c r="AM1189" s="51"/>
      <c r="AN1189" s="51"/>
      <c r="AO1189" s="51"/>
      <c r="AP1189" s="51"/>
      <c r="AQ1189" s="51"/>
      <c r="AR1189" s="51"/>
      <c r="AS1189" s="51"/>
      <c r="AT1189" s="51"/>
      <c r="AU1189" s="51"/>
      <c r="AV1189" s="51"/>
      <c r="AW1189" s="51"/>
      <c r="AX1189" s="51"/>
      <c r="AY1189" s="51"/>
      <c r="AZ1189" s="51"/>
      <c r="BA1189" s="51"/>
      <c r="BB1189" s="51"/>
      <c r="BC1189" s="51"/>
      <c r="BD1189" s="51"/>
    </row>
    <row r="1190" spans="1:56" ht="14.25" x14ac:dyDescent="0.2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J1190" s="51"/>
      <c r="AK1190" s="51"/>
      <c r="AL1190" s="51"/>
      <c r="AM1190" s="51"/>
      <c r="AN1190" s="51"/>
      <c r="AO1190" s="51"/>
      <c r="AP1190" s="51"/>
      <c r="AQ1190" s="51"/>
      <c r="AR1190" s="51"/>
      <c r="AS1190" s="51"/>
      <c r="AT1190" s="51"/>
      <c r="AU1190" s="51"/>
      <c r="AV1190" s="51"/>
      <c r="AW1190" s="51"/>
      <c r="AX1190" s="51"/>
      <c r="AY1190" s="51"/>
      <c r="AZ1190" s="51"/>
      <c r="BA1190" s="51"/>
      <c r="BB1190" s="51"/>
      <c r="BC1190" s="51"/>
      <c r="BD1190" s="51"/>
    </row>
    <row r="1191" spans="1:56" ht="14.25" x14ac:dyDescent="0.2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J1191" s="51"/>
      <c r="AK1191" s="51"/>
      <c r="AL1191" s="51"/>
      <c r="AM1191" s="51"/>
      <c r="AN1191" s="51"/>
      <c r="AO1191" s="51"/>
      <c r="AP1191" s="51"/>
      <c r="AQ1191" s="51"/>
      <c r="AR1191" s="51"/>
      <c r="AS1191" s="51"/>
      <c r="AT1191" s="51"/>
      <c r="AU1191" s="51"/>
      <c r="AV1191" s="51"/>
      <c r="AW1191" s="51"/>
      <c r="AX1191" s="51"/>
      <c r="AY1191" s="51"/>
      <c r="AZ1191" s="51"/>
      <c r="BA1191" s="51"/>
      <c r="BB1191" s="51"/>
      <c r="BC1191" s="51"/>
      <c r="BD1191" s="51"/>
    </row>
    <row r="1192" spans="1:56" ht="14.25" x14ac:dyDescent="0.2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J1192" s="51"/>
      <c r="AK1192" s="51"/>
      <c r="AL1192" s="51"/>
      <c r="AM1192" s="51"/>
      <c r="AN1192" s="51"/>
      <c r="AO1192" s="51"/>
      <c r="AP1192" s="51"/>
      <c r="AQ1192" s="51"/>
      <c r="AR1192" s="51"/>
      <c r="AS1192" s="51"/>
      <c r="AT1192" s="51"/>
      <c r="AU1192" s="51"/>
      <c r="AV1192" s="51"/>
      <c r="AW1192" s="51"/>
      <c r="AX1192" s="51"/>
      <c r="AY1192" s="51"/>
      <c r="AZ1192" s="51"/>
      <c r="BA1192" s="51"/>
      <c r="BB1192" s="51"/>
      <c r="BC1192" s="51"/>
      <c r="BD1192" s="51"/>
    </row>
    <row r="1193" spans="1:56" ht="14.25" x14ac:dyDescent="0.2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J1193" s="51"/>
      <c r="AK1193" s="51"/>
      <c r="AL1193" s="51"/>
      <c r="AM1193" s="51"/>
      <c r="AN1193" s="51"/>
      <c r="AO1193" s="51"/>
      <c r="AP1193" s="51"/>
      <c r="AQ1193" s="51"/>
      <c r="AR1193" s="51"/>
      <c r="AS1193" s="51"/>
      <c r="AT1193" s="51"/>
      <c r="AU1193" s="51"/>
      <c r="AV1193" s="51"/>
      <c r="AW1193" s="51"/>
      <c r="AX1193" s="51"/>
      <c r="AY1193" s="51"/>
      <c r="AZ1193" s="51"/>
      <c r="BA1193" s="51"/>
      <c r="BB1193" s="51"/>
      <c r="BC1193" s="51"/>
      <c r="BD1193" s="51"/>
    </row>
    <row r="1194" spans="1:56" ht="14.25" x14ac:dyDescent="0.2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J1194" s="51"/>
      <c r="AK1194" s="51"/>
      <c r="AL1194" s="51"/>
      <c r="AM1194" s="51"/>
      <c r="AN1194" s="51"/>
      <c r="AO1194" s="51"/>
      <c r="AP1194" s="51"/>
      <c r="AQ1194" s="51"/>
      <c r="AR1194" s="51"/>
      <c r="AS1194" s="51"/>
      <c r="AT1194" s="51"/>
      <c r="AU1194" s="51"/>
      <c r="AV1194" s="51"/>
      <c r="AW1194" s="51"/>
      <c r="AX1194" s="51"/>
      <c r="AY1194" s="51"/>
      <c r="AZ1194" s="51"/>
      <c r="BA1194" s="51"/>
      <c r="BB1194" s="51"/>
      <c r="BC1194" s="51"/>
      <c r="BD1194" s="51"/>
    </row>
    <row r="1195" spans="1:56" ht="14.25" x14ac:dyDescent="0.2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J1195" s="51"/>
      <c r="AK1195" s="51"/>
      <c r="AL1195" s="51"/>
      <c r="AM1195" s="51"/>
      <c r="AN1195" s="51"/>
      <c r="AO1195" s="51"/>
      <c r="AP1195" s="51"/>
      <c r="AQ1195" s="51"/>
      <c r="AR1195" s="51"/>
      <c r="AS1195" s="51"/>
      <c r="AT1195" s="51"/>
      <c r="AU1195" s="51"/>
      <c r="AV1195" s="51"/>
      <c r="AW1195" s="51"/>
      <c r="AX1195" s="51"/>
      <c r="AY1195" s="51"/>
      <c r="AZ1195" s="51"/>
      <c r="BA1195" s="51"/>
      <c r="BB1195" s="51"/>
      <c r="BC1195" s="51"/>
      <c r="BD1195" s="51"/>
    </row>
    <row r="1196" spans="1:56" ht="14.25" x14ac:dyDescent="0.2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J1196" s="51"/>
      <c r="AK1196" s="51"/>
      <c r="AL1196" s="51"/>
      <c r="AM1196" s="51"/>
      <c r="AN1196" s="51"/>
      <c r="AO1196" s="51"/>
      <c r="AP1196" s="51"/>
      <c r="AQ1196" s="51"/>
      <c r="AR1196" s="51"/>
      <c r="AS1196" s="51"/>
      <c r="AT1196" s="51"/>
      <c r="AU1196" s="51"/>
      <c r="AV1196" s="51"/>
      <c r="AW1196" s="51"/>
      <c r="AX1196" s="51"/>
      <c r="AY1196" s="51"/>
      <c r="AZ1196" s="51"/>
      <c r="BA1196" s="51"/>
      <c r="BB1196" s="51"/>
      <c r="BC1196" s="51"/>
      <c r="BD1196" s="51"/>
    </row>
    <row r="1197" spans="1:56" ht="14.25" x14ac:dyDescent="0.2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J1197" s="51"/>
      <c r="AK1197" s="51"/>
      <c r="AL1197" s="51"/>
      <c r="AM1197" s="51"/>
      <c r="AN1197" s="51"/>
      <c r="AO1197" s="51"/>
      <c r="AP1197" s="51"/>
      <c r="AQ1197" s="51"/>
      <c r="AR1197" s="51"/>
      <c r="AS1197" s="51"/>
      <c r="AT1197" s="51"/>
      <c r="AU1197" s="51"/>
      <c r="AV1197" s="51"/>
      <c r="AW1197" s="51"/>
      <c r="AX1197" s="51"/>
      <c r="AY1197" s="51"/>
      <c r="AZ1197" s="51"/>
      <c r="BA1197" s="51"/>
      <c r="BB1197" s="51"/>
      <c r="BC1197" s="51"/>
      <c r="BD1197" s="51"/>
    </row>
    <row r="1198" spans="1:56" ht="14.25" x14ac:dyDescent="0.2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J1198" s="51"/>
      <c r="AK1198" s="51"/>
      <c r="AL1198" s="51"/>
      <c r="AM1198" s="51"/>
      <c r="AN1198" s="51"/>
      <c r="AO1198" s="51"/>
      <c r="AP1198" s="51"/>
      <c r="AQ1198" s="51"/>
      <c r="AR1198" s="51"/>
      <c r="AS1198" s="51"/>
      <c r="AT1198" s="51"/>
      <c r="AU1198" s="51"/>
      <c r="AV1198" s="51"/>
      <c r="AW1198" s="51"/>
      <c r="AX1198" s="51"/>
      <c r="AY1198" s="51"/>
      <c r="AZ1198" s="51"/>
      <c r="BA1198" s="51"/>
      <c r="BB1198" s="51"/>
      <c r="BC1198" s="51"/>
      <c r="BD1198" s="51"/>
    </row>
    <row r="1199" spans="1:56" ht="14.25" x14ac:dyDescent="0.2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J1199" s="51"/>
      <c r="AK1199" s="51"/>
      <c r="AL1199" s="51"/>
      <c r="AM1199" s="51"/>
      <c r="AN1199" s="51"/>
      <c r="AO1199" s="51"/>
      <c r="AP1199" s="51"/>
      <c r="AQ1199" s="51"/>
      <c r="AR1199" s="51"/>
      <c r="AS1199" s="51"/>
      <c r="AT1199" s="51"/>
      <c r="AU1199" s="51"/>
      <c r="AV1199" s="51"/>
      <c r="AW1199" s="51"/>
      <c r="AX1199" s="51"/>
      <c r="AY1199" s="51"/>
      <c r="AZ1199" s="51"/>
      <c r="BA1199" s="51"/>
      <c r="BB1199" s="51"/>
      <c r="BC1199" s="51"/>
      <c r="BD1199" s="51"/>
    </row>
    <row r="1200" spans="1:56" ht="14.25" x14ac:dyDescent="0.2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J1200" s="51"/>
      <c r="AK1200" s="51"/>
      <c r="AL1200" s="51"/>
      <c r="AM1200" s="51"/>
      <c r="AN1200" s="51"/>
      <c r="AO1200" s="51"/>
      <c r="AP1200" s="51"/>
      <c r="AQ1200" s="51"/>
      <c r="AR1200" s="51"/>
      <c r="AS1200" s="51"/>
      <c r="AT1200" s="51"/>
      <c r="AU1200" s="51"/>
      <c r="AV1200" s="51"/>
      <c r="AW1200" s="51"/>
      <c r="AX1200" s="51"/>
      <c r="AY1200" s="51"/>
      <c r="AZ1200" s="51"/>
      <c r="BA1200" s="51"/>
      <c r="BB1200" s="51"/>
      <c r="BC1200" s="51"/>
      <c r="BD1200" s="51"/>
    </row>
    <row r="1201" spans="1:56" ht="14.25" x14ac:dyDescent="0.2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J1201" s="51"/>
      <c r="AK1201" s="51"/>
      <c r="AL1201" s="51"/>
      <c r="AM1201" s="51"/>
      <c r="AN1201" s="51"/>
      <c r="AO1201" s="51"/>
      <c r="AP1201" s="51"/>
      <c r="AQ1201" s="51"/>
      <c r="AR1201" s="51"/>
      <c r="AS1201" s="51"/>
      <c r="AT1201" s="51"/>
      <c r="AU1201" s="51"/>
      <c r="AV1201" s="51"/>
      <c r="AW1201" s="51"/>
      <c r="AX1201" s="51"/>
      <c r="AY1201" s="51"/>
      <c r="AZ1201" s="51"/>
      <c r="BA1201" s="51"/>
      <c r="BB1201" s="51"/>
      <c r="BC1201" s="51"/>
      <c r="BD1201" s="51"/>
    </row>
    <row r="1202" spans="1:56" ht="14.25" x14ac:dyDescent="0.2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J1202" s="51"/>
      <c r="AK1202" s="51"/>
      <c r="AL1202" s="51"/>
      <c r="AM1202" s="51"/>
      <c r="AN1202" s="51"/>
      <c r="AO1202" s="51"/>
      <c r="AP1202" s="51"/>
      <c r="AQ1202" s="51"/>
      <c r="AR1202" s="51"/>
      <c r="AS1202" s="51"/>
      <c r="AT1202" s="51"/>
      <c r="AU1202" s="51"/>
      <c r="AV1202" s="51"/>
      <c r="AW1202" s="51"/>
      <c r="AX1202" s="51"/>
      <c r="AY1202" s="51"/>
      <c r="AZ1202" s="51"/>
      <c r="BA1202" s="51"/>
      <c r="BB1202" s="51"/>
      <c r="BC1202" s="51"/>
      <c r="BD1202" s="51"/>
    </row>
    <row r="1203" spans="1:56" ht="14.25" x14ac:dyDescent="0.2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J1203" s="51"/>
      <c r="AK1203" s="51"/>
      <c r="AL1203" s="51"/>
      <c r="AM1203" s="51"/>
      <c r="AN1203" s="51"/>
      <c r="AO1203" s="51"/>
      <c r="AP1203" s="51"/>
      <c r="AQ1203" s="51"/>
      <c r="AR1203" s="51"/>
      <c r="AS1203" s="51"/>
      <c r="AT1203" s="51"/>
      <c r="AU1203" s="51"/>
      <c r="AV1203" s="51"/>
      <c r="AW1203" s="51"/>
      <c r="AX1203" s="51"/>
      <c r="AY1203" s="51"/>
      <c r="AZ1203" s="51"/>
      <c r="BA1203" s="51"/>
      <c r="BB1203" s="51"/>
      <c r="BC1203" s="51"/>
      <c r="BD1203" s="51"/>
    </row>
    <row r="1204" spans="1:56" ht="14.25" x14ac:dyDescent="0.2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J1204" s="51"/>
      <c r="AK1204" s="51"/>
      <c r="AL1204" s="51"/>
      <c r="AM1204" s="51"/>
      <c r="AN1204" s="51"/>
      <c r="AO1204" s="51"/>
      <c r="AP1204" s="51"/>
      <c r="AQ1204" s="51"/>
      <c r="AR1204" s="51"/>
      <c r="AS1204" s="51"/>
      <c r="AT1204" s="51"/>
      <c r="AU1204" s="51"/>
      <c r="AV1204" s="51"/>
      <c r="AW1204" s="51"/>
      <c r="AX1204" s="51"/>
      <c r="AY1204" s="51"/>
      <c r="AZ1204" s="51"/>
      <c r="BA1204" s="51"/>
      <c r="BB1204" s="51"/>
      <c r="BC1204" s="51"/>
      <c r="BD1204" s="51"/>
    </row>
    <row r="1205" spans="1:56" ht="14.25" x14ac:dyDescent="0.2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J1205" s="51"/>
      <c r="AK1205" s="51"/>
      <c r="AL1205" s="51"/>
      <c r="AM1205" s="51"/>
      <c r="AN1205" s="51"/>
      <c r="AO1205" s="51"/>
      <c r="AP1205" s="51"/>
      <c r="AQ1205" s="51"/>
      <c r="AR1205" s="51"/>
      <c r="AS1205" s="51"/>
      <c r="AT1205" s="51"/>
      <c r="AU1205" s="51"/>
      <c r="AV1205" s="51"/>
      <c r="AW1205" s="51"/>
      <c r="AX1205" s="51"/>
      <c r="AY1205" s="51"/>
      <c r="AZ1205" s="51"/>
      <c r="BA1205" s="51"/>
      <c r="BB1205" s="51"/>
      <c r="BC1205" s="51"/>
      <c r="BD1205" s="51"/>
    </row>
    <row r="1206" spans="1:56" ht="14.25" x14ac:dyDescent="0.2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J1206" s="51"/>
      <c r="AK1206" s="51"/>
      <c r="AL1206" s="51"/>
      <c r="AM1206" s="51"/>
      <c r="AN1206" s="51"/>
      <c r="AO1206" s="51"/>
      <c r="AP1206" s="51"/>
      <c r="AQ1206" s="51"/>
      <c r="AR1206" s="51"/>
      <c r="AS1206" s="51"/>
      <c r="AT1206" s="51"/>
      <c r="AU1206" s="51"/>
      <c r="AV1206" s="51"/>
      <c r="AW1206" s="51"/>
      <c r="AX1206" s="51"/>
      <c r="AY1206" s="51"/>
      <c r="AZ1206" s="51"/>
      <c r="BA1206" s="51"/>
      <c r="BB1206" s="51"/>
      <c r="BC1206" s="51"/>
      <c r="BD1206" s="51"/>
    </row>
    <row r="1207" spans="1:56" ht="14.25" x14ac:dyDescent="0.2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  <c r="AH1207" s="51"/>
      <c r="AI1207" s="51"/>
      <c r="AJ1207" s="51"/>
      <c r="AK1207" s="51"/>
      <c r="AL1207" s="51"/>
      <c r="AM1207" s="51"/>
      <c r="AN1207" s="51"/>
      <c r="AO1207" s="51"/>
      <c r="AP1207" s="51"/>
      <c r="AQ1207" s="51"/>
      <c r="AR1207" s="51"/>
      <c r="AS1207" s="51"/>
      <c r="AT1207" s="51"/>
      <c r="AU1207" s="51"/>
      <c r="AV1207" s="51"/>
      <c r="AW1207" s="51"/>
      <c r="AX1207" s="51"/>
      <c r="AY1207" s="51"/>
      <c r="AZ1207" s="51"/>
      <c r="BA1207" s="51"/>
      <c r="BB1207" s="51"/>
      <c r="BC1207" s="51"/>
      <c r="BD1207" s="51"/>
    </row>
    <row r="1208" spans="1:56" ht="14.25" x14ac:dyDescent="0.2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  <c r="AH1208" s="51"/>
      <c r="AI1208" s="51"/>
      <c r="AJ1208" s="51"/>
      <c r="AK1208" s="51"/>
      <c r="AL1208" s="51"/>
      <c r="AM1208" s="51"/>
      <c r="AN1208" s="51"/>
      <c r="AO1208" s="51"/>
      <c r="AP1208" s="51"/>
      <c r="AQ1208" s="51"/>
      <c r="AR1208" s="51"/>
      <c r="AS1208" s="51"/>
      <c r="AT1208" s="51"/>
      <c r="AU1208" s="51"/>
      <c r="AV1208" s="51"/>
      <c r="AW1208" s="51"/>
      <c r="AX1208" s="51"/>
      <c r="AY1208" s="51"/>
      <c r="AZ1208" s="51"/>
      <c r="BA1208" s="51"/>
      <c r="BB1208" s="51"/>
      <c r="BC1208" s="51"/>
      <c r="BD1208" s="51"/>
    </row>
    <row r="1209" spans="1:56" ht="14.25" x14ac:dyDescent="0.2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J1209" s="51"/>
      <c r="AK1209" s="51"/>
      <c r="AL1209" s="51"/>
      <c r="AM1209" s="51"/>
      <c r="AN1209" s="51"/>
      <c r="AO1209" s="51"/>
      <c r="AP1209" s="51"/>
      <c r="AQ1209" s="51"/>
      <c r="AR1209" s="51"/>
      <c r="AS1209" s="51"/>
      <c r="AT1209" s="51"/>
      <c r="AU1209" s="51"/>
      <c r="AV1209" s="51"/>
      <c r="AW1209" s="51"/>
      <c r="AX1209" s="51"/>
      <c r="AY1209" s="51"/>
      <c r="AZ1209" s="51"/>
      <c r="BA1209" s="51"/>
      <c r="BB1209" s="51"/>
      <c r="BC1209" s="51"/>
      <c r="BD1209" s="51"/>
    </row>
    <row r="1210" spans="1:56" ht="14.25" x14ac:dyDescent="0.2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  <c r="AH1210" s="51"/>
      <c r="AI1210" s="51"/>
      <c r="AJ1210" s="51"/>
      <c r="AK1210" s="51"/>
      <c r="AL1210" s="51"/>
      <c r="AM1210" s="51"/>
      <c r="AN1210" s="51"/>
      <c r="AO1210" s="51"/>
      <c r="AP1210" s="51"/>
      <c r="AQ1210" s="51"/>
      <c r="AR1210" s="51"/>
      <c r="AS1210" s="51"/>
      <c r="AT1210" s="51"/>
      <c r="AU1210" s="51"/>
      <c r="AV1210" s="51"/>
      <c r="AW1210" s="51"/>
      <c r="AX1210" s="51"/>
      <c r="AY1210" s="51"/>
      <c r="AZ1210" s="51"/>
      <c r="BA1210" s="51"/>
      <c r="BB1210" s="51"/>
      <c r="BC1210" s="51"/>
      <c r="BD1210" s="51"/>
    </row>
    <row r="1211" spans="1:56" ht="14.25" x14ac:dyDescent="0.2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  <c r="AH1211" s="51"/>
      <c r="AI1211" s="51"/>
      <c r="AJ1211" s="51"/>
      <c r="AK1211" s="51"/>
      <c r="AL1211" s="51"/>
      <c r="AM1211" s="51"/>
      <c r="AN1211" s="51"/>
      <c r="AO1211" s="51"/>
      <c r="AP1211" s="51"/>
      <c r="AQ1211" s="51"/>
      <c r="AR1211" s="51"/>
      <c r="AS1211" s="51"/>
      <c r="AT1211" s="51"/>
      <c r="AU1211" s="51"/>
      <c r="AV1211" s="51"/>
      <c r="AW1211" s="51"/>
      <c r="AX1211" s="51"/>
      <c r="AY1211" s="51"/>
      <c r="AZ1211" s="51"/>
      <c r="BA1211" s="51"/>
      <c r="BB1211" s="51"/>
      <c r="BC1211" s="51"/>
      <c r="BD1211" s="51"/>
    </row>
    <row r="1212" spans="1:56" ht="14.25" x14ac:dyDescent="0.2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  <c r="AH1212" s="51"/>
      <c r="AI1212" s="51"/>
      <c r="AJ1212" s="51"/>
      <c r="AK1212" s="51"/>
      <c r="AL1212" s="51"/>
      <c r="AM1212" s="51"/>
      <c r="AN1212" s="51"/>
      <c r="AO1212" s="51"/>
      <c r="AP1212" s="51"/>
      <c r="AQ1212" s="51"/>
      <c r="AR1212" s="51"/>
      <c r="AS1212" s="51"/>
      <c r="AT1212" s="51"/>
      <c r="AU1212" s="51"/>
      <c r="AV1212" s="51"/>
      <c r="AW1212" s="51"/>
      <c r="AX1212" s="51"/>
      <c r="AY1212" s="51"/>
      <c r="AZ1212" s="51"/>
      <c r="BA1212" s="51"/>
      <c r="BB1212" s="51"/>
      <c r="BC1212" s="51"/>
      <c r="BD1212" s="51"/>
    </row>
    <row r="1213" spans="1:56" ht="14.25" x14ac:dyDescent="0.2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  <c r="AH1213" s="51"/>
      <c r="AI1213" s="51"/>
      <c r="AJ1213" s="51"/>
      <c r="AK1213" s="51"/>
      <c r="AL1213" s="51"/>
      <c r="AM1213" s="51"/>
      <c r="AN1213" s="51"/>
      <c r="AO1213" s="51"/>
      <c r="AP1213" s="51"/>
      <c r="AQ1213" s="51"/>
      <c r="AR1213" s="51"/>
      <c r="AS1213" s="51"/>
      <c r="AT1213" s="51"/>
      <c r="AU1213" s="51"/>
      <c r="AV1213" s="51"/>
      <c r="AW1213" s="51"/>
      <c r="AX1213" s="51"/>
      <c r="AY1213" s="51"/>
      <c r="AZ1213" s="51"/>
      <c r="BA1213" s="51"/>
      <c r="BB1213" s="51"/>
      <c r="BC1213" s="51"/>
      <c r="BD1213" s="51"/>
    </row>
    <row r="1214" spans="1:56" ht="14.25" x14ac:dyDescent="0.2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J1214" s="51"/>
      <c r="AK1214" s="51"/>
      <c r="AL1214" s="51"/>
      <c r="AM1214" s="51"/>
      <c r="AN1214" s="51"/>
      <c r="AO1214" s="51"/>
      <c r="AP1214" s="51"/>
      <c r="AQ1214" s="51"/>
      <c r="AR1214" s="51"/>
      <c r="AS1214" s="51"/>
      <c r="AT1214" s="51"/>
      <c r="AU1214" s="51"/>
      <c r="AV1214" s="51"/>
      <c r="AW1214" s="51"/>
      <c r="AX1214" s="51"/>
      <c r="AY1214" s="51"/>
      <c r="AZ1214" s="51"/>
      <c r="BA1214" s="51"/>
      <c r="BB1214" s="51"/>
      <c r="BC1214" s="51"/>
      <c r="BD1214" s="51"/>
    </row>
    <row r="1215" spans="1:56" ht="14.25" x14ac:dyDescent="0.2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  <c r="AH1215" s="51"/>
      <c r="AI1215" s="51"/>
      <c r="AJ1215" s="51"/>
      <c r="AK1215" s="51"/>
      <c r="AL1215" s="51"/>
      <c r="AM1215" s="51"/>
      <c r="AN1215" s="51"/>
      <c r="AO1215" s="51"/>
      <c r="AP1215" s="51"/>
      <c r="AQ1215" s="51"/>
      <c r="AR1215" s="51"/>
      <c r="AS1215" s="51"/>
      <c r="AT1215" s="51"/>
      <c r="AU1215" s="51"/>
      <c r="AV1215" s="51"/>
      <c r="AW1215" s="51"/>
      <c r="AX1215" s="51"/>
      <c r="AY1215" s="51"/>
      <c r="AZ1215" s="51"/>
      <c r="BA1215" s="51"/>
      <c r="BB1215" s="51"/>
      <c r="BC1215" s="51"/>
      <c r="BD1215" s="51"/>
    </row>
    <row r="1216" spans="1:56" ht="14.25" x14ac:dyDescent="0.2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  <c r="AH1216" s="51"/>
      <c r="AI1216" s="51"/>
      <c r="AJ1216" s="51"/>
      <c r="AK1216" s="51"/>
      <c r="AL1216" s="51"/>
      <c r="AM1216" s="51"/>
      <c r="AN1216" s="51"/>
      <c r="AO1216" s="51"/>
      <c r="AP1216" s="51"/>
      <c r="AQ1216" s="51"/>
      <c r="AR1216" s="51"/>
      <c r="AS1216" s="51"/>
      <c r="AT1216" s="51"/>
      <c r="AU1216" s="51"/>
      <c r="AV1216" s="51"/>
      <c r="AW1216" s="51"/>
      <c r="AX1216" s="51"/>
      <c r="AY1216" s="51"/>
      <c r="AZ1216" s="51"/>
      <c r="BA1216" s="51"/>
      <c r="BB1216" s="51"/>
      <c r="BC1216" s="51"/>
      <c r="BD1216" s="51"/>
    </row>
    <row r="1217" spans="1:56" ht="14.25" x14ac:dyDescent="0.2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J1217" s="51"/>
      <c r="AK1217" s="51"/>
      <c r="AL1217" s="51"/>
      <c r="AM1217" s="51"/>
      <c r="AN1217" s="51"/>
      <c r="AO1217" s="51"/>
      <c r="AP1217" s="51"/>
      <c r="AQ1217" s="51"/>
      <c r="AR1217" s="51"/>
      <c r="AS1217" s="51"/>
      <c r="AT1217" s="51"/>
      <c r="AU1217" s="51"/>
      <c r="AV1217" s="51"/>
      <c r="AW1217" s="51"/>
      <c r="AX1217" s="51"/>
      <c r="AY1217" s="51"/>
      <c r="AZ1217" s="51"/>
      <c r="BA1217" s="51"/>
      <c r="BB1217" s="51"/>
      <c r="BC1217" s="51"/>
      <c r="BD1217" s="51"/>
    </row>
    <row r="1218" spans="1:56" ht="14.25" x14ac:dyDescent="0.2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  <c r="AH1218" s="51"/>
      <c r="AI1218" s="51"/>
      <c r="AJ1218" s="51"/>
      <c r="AK1218" s="51"/>
      <c r="AL1218" s="51"/>
      <c r="AM1218" s="51"/>
      <c r="AN1218" s="51"/>
      <c r="AO1218" s="51"/>
      <c r="AP1218" s="51"/>
      <c r="AQ1218" s="51"/>
      <c r="AR1218" s="51"/>
      <c r="AS1218" s="51"/>
      <c r="AT1218" s="51"/>
      <c r="AU1218" s="51"/>
      <c r="AV1218" s="51"/>
      <c r="AW1218" s="51"/>
      <c r="AX1218" s="51"/>
      <c r="AY1218" s="51"/>
      <c r="AZ1218" s="51"/>
      <c r="BA1218" s="51"/>
      <c r="BB1218" s="51"/>
      <c r="BC1218" s="51"/>
      <c r="BD1218" s="51"/>
    </row>
    <row r="1219" spans="1:56" ht="14.25" x14ac:dyDescent="0.2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  <c r="AH1219" s="51"/>
      <c r="AI1219" s="51"/>
      <c r="AJ1219" s="51"/>
      <c r="AK1219" s="51"/>
      <c r="AL1219" s="51"/>
      <c r="AM1219" s="51"/>
      <c r="AN1219" s="51"/>
      <c r="AO1219" s="51"/>
      <c r="AP1219" s="51"/>
      <c r="AQ1219" s="51"/>
      <c r="AR1219" s="51"/>
      <c r="AS1219" s="51"/>
      <c r="AT1219" s="51"/>
      <c r="AU1219" s="51"/>
      <c r="AV1219" s="51"/>
      <c r="AW1219" s="51"/>
      <c r="AX1219" s="51"/>
      <c r="AY1219" s="51"/>
      <c r="AZ1219" s="51"/>
      <c r="BA1219" s="51"/>
      <c r="BB1219" s="51"/>
      <c r="BC1219" s="51"/>
      <c r="BD1219" s="51"/>
    </row>
    <row r="1220" spans="1:56" ht="14.25" x14ac:dyDescent="0.2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  <c r="AL1220" s="51"/>
      <c r="AM1220" s="51"/>
      <c r="AN1220" s="51"/>
      <c r="AO1220" s="51"/>
      <c r="AP1220" s="51"/>
      <c r="AQ1220" s="51"/>
      <c r="AR1220" s="51"/>
      <c r="AS1220" s="51"/>
      <c r="AT1220" s="51"/>
      <c r="AU1220" s="51"/>
      <c r="AV1220" s="51"/>
      <c r="AW1220" s="51"/>
      <c r="AX1220" s="51"/>
      <c r="AY1220" s="51"/>
      <c r="AZ1220" s="51"/>
      <c r="BA1220" s="51"/>
      <c r="BB1220" s="51"/>
      <c r="BC1220" s="51"/>
      <c r="BD1220" s="51"/>
    </row>
    <row r="1221" spans="1:56" ht="14.25" x14ac:dyDescent="0.2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  <c r="AL1221" s="51"/>
      <c r="AM1221" s="51"/>
      <c r="AN1221" s="51"/>
      <c r="AO1221" s="51"/>
      <c r="AP1221" s="51"/>
      <c r="AQ1221" s="51"/>
      <c r="AR1221" s="51"/>
      <c r="AS1221" s="51"/>
      <c r="AT1221" s="51"/>
      <c r="AU1221" s="51"/>
      <c r="AV1221" s="51"/>
      <c r="AW1221" s="51"/>
      <c r="AX1221" s="51"/>
      <c r="AY1221" s="51"/>
      <c r="AZ1221" s="51"/>
      <c r="BA1221" s="51"/>
      <c r="BB1221" s="51"/>
      <c r="BC1221" s="51"/>
      <c r="BD1221" s="51"/>
    </row>
    <row r="1222" spans="1:56" ht="14.25" x14ac:dyDescent="0.2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  <c r="AH1222" s="51"/>
      <c r="AI1222" s="51"/>
      <c r="AJ1222" s="51"/>
      <c r="AK1222" s="51"/>
      <c r="AL1222" s="51"/>
      <c r="AM1222" s="51"/>
      <c r="AN1222" s="51"/>
      <c r="AO1222" s="51"/>
      <c r="AP1222" s="51"/>
      <c r="AQ1222" s="51"/>
      <c r="AR1222" s="51"/>
      <c r="AS1222" s="51"/>
      <c r="AT1222" s="51"/>
      <c r="AU1222" s="51"/>
      <c r="AV1222" s="51"/>
      <c r="AW1222" s="51"/>
      <c r="AX1222" s="51"/>
      <c r="AY1222" s="51"/>
      <c r="AZ1222" s="51"/>
      <c r="BA1222" s="51"/>
      <c r="BB1222" s="51"/>
      <c r="BC1222" s="51"/>
      <c r="BD1222" s="51"/>
    </row>
    <row r="1223" spans="1:56" ht="14.25" x14ac:dyDescent="0.2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  <c r="AH1223" s="51"/>
      <c r="AI1223" s="51"/>
      <c r="AJ1223" s="51"/>
      <c r="AK1223" s="51"/>
      <c r="AL1223" s="51"/>
      <c r="AM1223" s="51"/>
      <c r="AN1223" s="51"/>
      <c r="AO1223" s="51"/>
      <c r="AP1223" s="51"/>
      <c r="AQ1223" s="51"/>
      <c r="AR1223" s="51"/>
      <c r="AS1223" s="51"/>
      <c r="AT1223" s="51"/>
      <c r="AU1223" s="51"/>
      <c r="AV1223" s="51"/>
      <c r="AW1223" s="51"/>
      <c r="AX1223" s="51"/>
      <c r="AY1223" s="51"/>
      <c r="AZ1223" s="51"/>
      <c r="BA1223" s="51"/>
      <c r="BB1223" s="51"/>
      <c r="BC1223" s="51"/>
      <c r="BD1223" s="51"/>
    </row>
    <row r="1224" spans="1:56" ht="14.25" x14ac:dyDescent="0.2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  <c r="AH1224" s="51"/>
      <c r="AI1224" s="51"/>
      <c r="AJ1224" s="51"/>
      <c r="AK1224" s="51"/>
      <c r="AL1224" s="51"/>
      <c r="AM1224" s="51"/>
      <c r="AN1224" s="51"/>
      <c r="AO1224" s="51"/>
      <c r="AP1224" s="51"/>
      <c r="AQ1224" s="51"/>
      <c r="AR1224" s="51"/>
      <c r="AS1224" s="51"/>
      <c r="AT1224" s="51"/>
      <c r="AU1224" s="51"/>
      <c r="AV1224" s="51"/>
      <c r="AW1224" s="51"/>
      <c r="AX1224" s="51"/>
      <c r="AY1224" s="51"/>
      <c r="AZ1224" s="51"/>
      <c r="BA1224" s="51"/>
      <c r="BB1224" s="51"/>
      <c r="BC1224" s="51"/>
      <c r="BD1224" s="51"/>
    </row>
    <row r="1225" spans="1:56" ht="14.25" x14ac:dyDescent="0.2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  <c r="AH1225" s="51"/>
      <c r="AI1225" s="51"/>
      <c r="AJ1225" s="51"/>
      <c r="AK1225" s="51"/>
      <c r="AL1225" s="51"/>
      <c r="AM1225" s="51"/>
      <c r="AN1225" s="51"/>
      <c r="AO1225" s="51"/>
      <c r="AP1225" s="51"/>
      <c r="AQ1225" s="51"/>
      <c r="AR1225" s="51"/>
      <c r="AS1225" s="51"/>
      <c r="AT1225" s="51"/>
      <c r="AU1225" s="51"/>
      <c r="AV1225" s="51"/>
      <c r="AW1225" s="51"/>
      <c r="AX1225" s="51"/>
      <c r="AY1225" s="51"/>
      <c r="AZ1225" s="51"/>
      <c r="BA1225" s="51"/>
      <c r="BB1225" s="51"/>
      <c r="BC1225" s="51"/>
      <c r="BD1225" s="51"/>
    </row>
    <row r="1226" spans="1:56" ht="14.25" x14ac:dyDescent="0.2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  <c r="AH1226" s="51"/>
      <c r="AI1226" s="51"/>
      <c r="AJ1226" s="51"/>
      <c r="AK1226" s="51"/>
      <c r="AL1226" s="51"/>
      <c r="AM1226" s="51"/>
      <c r="AN1226" s="51"/>
      <c r="AO1226" s="51"/>
      <c r="AP1226" s="51"/>
      <c r="AQ1226" s="51"/>
      <c r="AR1226" s="51"/>
      <c r="AS1226" s="51"/>
      <c r="AT1226" s="51"/>
      <c r="AU1226" s="51"/>
      <c r="AV1226" s="51"/>
      <c r="AW1226" s="51"/>
      <c r="AX1226" s="51"/>
      <c r="AY1226" s="51"/>
      <c r="AZ1226" s="51"/>
      <c r="BA1226" s="51"/>
      <c r="BB1226" s="51"/>
      <c r="BC1226" s="51"/>
      <c r="BD1226" s="51"/>
    </row>
    <row r="1227" spans="1:56" ht="14.25" x14ac:dyDescent="0.2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  <c r="AH1227" s="51"/>
      <c r="AI1227" s="51"/>
      <c r="AJ1227" s="51"/>
      <c r="AK1227" s="51"/>
      <c r="AL1227" s="51"/>
      <c r="AM1227" s="51"/>
      <c r="AN1227" s="51"/>
      <c r="AO1227" s="51"/>
      <c r="AP1227" s="51"/>
      <c r="AQ1227" s="51"/>
      <c r="AR1227" s="51"/>
      <c r="AS1227" s="51"/>
      <c r="AT1227" s="51"/>
      <c r="AU1227" s="51"/>
      <c r="AV1227" s="51"/>
      <c r="AW1227" s="51"/>
      <c r="AX1227" s="51"/>
      <c r="AY1227" s="51"/>
      <c r="AZ1227" s="51"/>
      <c r="BA1227" s="51"/>
      <c r="BB1227" s="51"/>
      <c r="BC1227" s="51"/>
      <c r="BD1227" s="51"/>
    </row>
    <row r="1228" spans="1:56" ht="14.25" x14ac:dyDescent="0.2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  <c r="AH1228" s="51"/>
      <c r="AI1228" s="51"/>
      <c r="AJ1228" s="51"/>
      <c r="AK1228" s="51"/>
      <c r="AL1228" s="51"/>
      <c r="AM1228" s="51"/>
      <c r="AN1228" s="51"/>
      <c r="AO1228" s="51"/>
      <c r="AP1228" s="51"/>
      <c r="AQ1228" s="51"/>
      <c r="AR1228" s="51"/>
      <c r="AS1228" s="51"/>
      <c r="AT1228" s="51"/>
      <c r="AU1228" s="51"/>
      <c r="AV1228" s="51"/>
      <c r="AW1228" s="51"/>
      <c r="AX1228" s="51"/>
      <c r="AY1228" s="51"/>
      <c r="AZ1228" s="51"/>
      <c r="BA1228" s="51"/>
      <c r="BB1228" s="51"/>
      <c r="BC1228" s="51"/>
      <c r="BD1228" s="51"/>
    </row>
    <row r="1229" spans="1:56" ht="14.25" x14ac:dyDescent="0.2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  <c r="AH1229" s="51"/>
      <c r="AI1229" s="51"/>
      <c r="AJ1229" s="51"/>
      <c r="AK1229" s="51"/>
      <c r="AL1229" s="51"/>
      <c r="AM1229" s="51"/>
      <c r="AN1229" s="51"/>
      <c r="AO1229" s="51"/>
      <c r="AP1229" s="51"/>
      <c r="AQ1229" s="51"/>
      <c r="AR1229" s="51"/>
      <c r="AS1229" s="51"/>
      <c r="AT1229" s="51"/>
      <c r="AU1229" s="51"/>
      <c r="AV1229" s="51"/>
      <c r="AW1229" s="51"/>
      <c r="AX1229" s="51"/>
      <c r="AY1229" s="51"/>
      <c r="AZ1229" s="51"/>
      <c r="BA1229" s="51"/>
      <c r="BB1229" s="51"/>
      <c r="BC1229" s="51"/>
      <c r="BD1229" s="51"/>
    </row>
    <row r="1230" spans="1:56" ht="14.25" x14ac:dyDescent="0.2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J1230" s="51"/>
      <c r="AK1230" s="51"/>
      <c r="AL1230" s="51"/>
      <c r="AM1230" s="51"/>
      <c r="AN1230" s="51"/>
      <c r="AO1230" s="51"/>
      <c r="AP1230" s="51"/>
      <c r="AQ1230" s="51"/>
      <c r="AR1230" s="51"/>
      <c r="AS1230" s="51"/>
      <c r="AT1230" s="51"/>
      <c r="AU1230" s="51"/>
      <c r="AV1230" s="51"/>
      <c r="AW1230" s="51"/>
      <c r="AX1230" s="51"/>
      <c r="AY1230" s="51"/>
      <c r="AZ1230" s="51"/>
      <c r="BA1230" s="51"/>
      <c r="BB1230" s="51"/>
      <c r="BC1230" s="51"/>
      <c r="BD1230" s="51"/>
    </row>
    <row r="1231" spans="1:56" ht="14.25" x14ac:dyDescent="0.2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  <c r="AH1231" s="51"/>
      <c r="AI1231" s="51"/>
      <c r="AJ1231" s="51"/>
      <c r="AK1231" s="51"/>
      <c r="AL1231" s="51"/>
      <c r="AM1231" s="51"/>
      <c r="AN1231" s="51"/>
      <c r="AO1231" s="51"/>
      <c r="AP1231" s="51"/>
      <c r="AQ1231" s="51"/>
      <c r="AR1231" s="51"/>
      <c r="AS1231" s="51"/>
      <c r="AT1231" s="51"/>
      <c r="AU1231" s="51"/>
      <c r="AV1231" s="51"/>
      <c r="AW1231" s="51"/>
      <c r="AX1231" s="51"/>
      <c r="AY1231" s="51"/>
      <c r="AZ1231" s="51"/>
      <c r="BA1231" s="51"/>
      <c r="BB1231" s="51"/>
      <c r="BC1231" s="51"/>
      <c r="BD1231" s="51"/>
    </row>
    <row r="1232" spans="1:56" ht="14.25" x14ac:dyDescent="0.2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  <c r="AH1232" s="51"/>
      <c r="AI1232" s="51"/>
      <c r="AJ1232" s="51"/>
      <c r="AK1232" s="51"/>
      <c r="AL1232" s="51"/>
      <c r="AM1232" s="51"/>
      <c r="AN1232" s="51"/>
      <c r="AO1232" s="51"/>
      <c r="AP1232" s="51"/>
      <c r="AQ1232" s="51"/>
      <c r="AR1232" s="51"/>
      <c r="AS1232" s="51"/>
      <c r="AT1232" s="51"/>
      <c r="AU1232" s="51"/>
      <c r="AV1232" s="51"/>
      <c r="AW1232" s="51"/>
      <c r="AX1232" s="51"/>
      <c r="AY1232" s="51"/>
      <c r="AZ1232" s="51"/>
      <c r="BA1232" s="51"/>
      <c r="BB1232" s="51"/>
      <c r="BC1232" s="51"/>
      <c r="BD1232" s="51"/>
    </row>
    <row r="1233" spans="1:56" ht="14.25" x14ac:dyDescent="0.2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J1233" s="51"/>
      <c r="AK1233" s="51"/>
      <c r="AL1233" s="51"/>
      <c r="AM1233" s="51"/>
      <c r="AN1233" s="51"/>
      <c r="AO1233" s="51"/>
      <c r="AP1233" s="51"/>
      <c r="AQ1233" s="51"/>
      <c r="AR1233" s="51"/>
      <c r="AS1233" s="51"/>
      <c r="AT1233" s="51"/>
      <c r="AU1233" s="51"/>
      <c r="AV1233" s="51"/>
      <c r="AW1233" s="51"/>
      <c r="AX1233" s="51"/>
      <c r="AY1233" s="51"/>
      <c r="AZ1233" s="51"/>
      <c r="BA1233" s="51"/>
      <c r="BB1233" s="51"/>
      <c r="BC1233" s="51"/>
      <c r="BD1233" s="51"/>
    </row>
    <row r="1234" spans="1:56" ht="14.25" x14ac:dyDescent="0.2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  <c r="AH1234" s="51"/>
      <c r="AI1234" s="51"/>
      <c r="AJ1234" s="51"/>
      <c r="AK1234" s="51"/>
      <c r="AL1234" s="51"/>
      <c r="AM1234" s="51"/>
      <c r="AN1234" s="51"/>
      <c r="AO1234" s="51"/>
      <c r="AP1234" s="51"/>
      <c r="AQ1234" s="51"/>
      <c r="AR1234" s="51"/>
      <c r="AS1234" s="51"/>
      <c r="AT1234" s="51"/>
      <c r="AU1234" s="51"/>
      <c r="AV1234" s="51"/>
      <c r="AW1234" s="51"/>
      <c r="AX1234" s="51"/>
      <c r="AY1234" s="51"/>
      <c r="AZ1234" s="51"/>
      <c r="BA1234" s="51"/>
      <c r="BB1234" s="51"/>
      <c r="BC1234" s="51"/>
      <c r="BD1234" s="51"/>
    </row>
    <row r="1235" spans="1:56" ht="14.25" x14ac:dyDescent="0.2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  <c r="AH1235" s="51"/>
      <c r="AI1235" s="51"/>
      <c r="AJ1235" s="51"/>
      <c r="AK1235" s="51"/>
      <c r="AL1235" s="51"/>
      <c r="AM1235" s="51"/>
      <c r="AN1235" s="51"/>
      <c r="AO1235" s="51"/>
      <c r="AP1235" s="51"/>
      <c r="AQ1235" s="51"/>
      <c r="AR1235" s="51"/>
      <c r="AS1235" s="51"/>
      <c r="AT1235" s="51"/>
      <c r="AU1235" s="51"/>
      <c r="AV1235" s="51"/>
      <c r="AW1235" s="51"/>
      <c r="AX1235" s="51"/>
      <c r="AY1235" s="51"/>
      <c r="AZ1235" s="51"/>
      <c r="BA1235" s="51"/>
      <c r="BB1235" s="51"/>
      <c r="BC1235" s="51"/>
      <c r="BD1235" s="51"/>
    </row>
    <row r="1236" spans="1:56" ht="14.25" x14ac:dyDescent="0.2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  <c r="AH1236" s="51"/>
      <c r="AI1236" s="51"/>
      <c r="AJ1236" s="51"/>
      <c r="AK1236" s="51"/>
      <c r="AL1236" s="51"/>
      <c r="AM1236" s="51"/>
      <c r="AN1236" s="51"/>
      <c r="AO1236" s="51"/>
      <c r="AP1236" s="51"/>
      <c r="AQ1236" s="51"/>
      <c r="AR1236" s="51"/>
      <c r="AS1236" s="51"/>
      <c r="AT1236" s="51"/>
      <c r="AU1236" s="51"/>
      <c r="AV1236" s="51"/>
      <c r="AW1236" s="51"/>
      <c r="AX1236" s="51"/>
      <c r="AY1236" s="51"/>
      <c r="AZ1236" s="51"/>
      <c r="BA1236" s="51"/>
      <c r="BB1236" s="51"/>
      <c r="BC1236" s="51"/>
      <c r="BD1236" s="51"/>
    </row>
    <row r="1237" spans="1:56" ht="14.25" x14ac:dyDescent="0.2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  <c r="AH1237" s="51"/>
      <c r="AI1237" s="51"/>
      <c r="AJ1237" s="51"/>
      <c r="AK1237" s="51"/>
      <c r="AL1237" s="51"/>
      <c r="AM1237" s="51"/>
      <c r="AN1237" s="51"/>
      <c r="AO1237" s="51"/>
      <c r="AP1237" s="51"/>
      <c r="AQ1237" s="51"/>
      <c r="AR1237" s="51"/>
      <c r="AS1237" s="51"/>
      <c r="AT1237" s="51"/>
      <c r="AU1237" s="51"/>
      <c r="AV1237" s="51"/>
      <c r="AW1237" s="51"/>
      <c r="AX1237" s="51"/>
      <c r="AY1237" s="51"/>
      <c r="AZ1237" s="51"/>
      <c r="BA1237" s="51"/>
      <c r="BB1237" s="51"/>
      <c r="BC1237" s="51"/>
      <c r="BD1237" s="51"/>
    </row>
    <row r="1238" spans="1:56" ht="14.25" x14ac:dyDescent="0.2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  <c r="AH1238" s="51"/>
      <c r="AI1238" s="51"/>
      <c r="AJ1238" s="51"/>
      <c r="AK1238" s="51"/>
      <c r="AL1238" s="51"/>
      <c r="AM1238" s="51"/>
      <c r="AN1238" s="51"/>
      <c r="AO1238" s="51"/>
      <c r="AP1238" s="51"/>
      <c r="AQ1238" s="51"/>
      <c r="AR1238" s="51"/>
      <c r="AS1238" s="51"/>
      <c r="AT1238" s="51"/>
      <c r="AU1238" s="51"/>
      <c r="AV1238" s="51"/>
      <c r="AW1238" s="51"/>
      <c r="AX1238" s="51"/>
      <c r="AY1238" s="51"/>
      <c r="AZ1238" s="51"/>
      <c r="BA1238" s="51"/>
      <c r="BB1238" s="51"/>
      <c r="BC1238" s="51"/>
      <c r="BD1238" s="51"/>
    </row>
    <row r="1239" spans="1:56" ht="14.25" x14ac:dyDescent="0.2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  <c r="AH1239" s="51"/>
      <c r="AI1239" s="51"/>
      <c r="AJ1239" s="51"/>
      <c r="AK1239" s="51"/>
      <c r="AL1239" s="51"/>
      <c r="AM1239" s="51"/>
      <c r="AN1239" s="51"/>
      <c r="AO1239" s="51"/>
      <c r="AP1239" s="51"/>
      <c r="AQ1239" s="51"/>
      <c r="AR1239" s="51"/>
      <c r="AS1239" s="51"/>
      <c r="AT1239" s="51"/>
      <c r="AU1239" s="51"/>
      <c r="AV1239" s="51"/>
      <c r="AW1239" s="51"/>
      <c r="AX1239" s="51"/>
      <c r="AY1239" s="51"/>
      <c r="AZ1239" s="51"/>
      <c r="BA1239" s="51"/>
      <c r="BB1239" s="51"/>
      <c r="BC1239" s="51"/>
      <c r="BD1239" s="51"/>
    </row>
    <row r="1240" spans="1:56" ht="14.25" x14ac:dyDescent="0.2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  <c r="AH1240" s="51"/>
      <c r="AI1240" s="51"/>
      <c r="AJ1240" s="51"/>
      <c r="AK1240" s="51"/>
      <c r="AL1240" s="51"/>
      <c r="AM1240" s="51"/>
      <c r="AN1240" s="51"/>
      <c r="AO1240" s="51"/>
      <c r="AP1240" s="51"/>
      <c r="AQ1240" s="51"/>
      <c r="AR1240" s="51"/>
      <c r="AS1240" s="51"/>
      <c r="AT1240" s="51"/>
      <c r="AU1240" s="51"/>
      <c r="AV1240" s="51"/>
      <c r="AW1240" s="51"/>
      <c r="AX1240" s="51"/>
      <c r="AY1240" s="51"/>
      <c r="AZ1240" s="51"/>
      <c r="BA1240" s="51"/>
      <c r="BB1240" s="51"/>
      <c r="BC1240" s="51"/>
      <c r="BD1240" s="51"/>
    </row>
    <row r="1241" spans="1:56" ht="14.25" x14ac:dyDescent="0.2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  <c r="AH1241" s="51"/>
      <c r="AI1241" s="51"/>
      <c r="AJ1241" s="51"/>
      <c r="AK1241" s="51"/>
      <c r="AL1241" s="51"/>
      <c r="AM1241" s="51"/>
      <c r="AN1241" s="51"/>
      <c r="AO1241" s="51"/>
      <c r="AP1241" s="51"/>
      <c r="AQ1241" s="51"/>
      <c r="AR1241" s="51"/>
      <c r="AS1241" s="51"/>
      <c r="AT1241" s="51"/>
      <c r="AU1241" s="51"/>
      <c r="AV1241" s="51"/>
      <c r="AW1241" s="51"/>
      <c r="AX1241" s="51"/>
      <c r="AY1241" s="51"/>
      <c r="AZ1241" s="51"/>
      <c r="BA1241" s="51"/>
      <c r="BB1241" s="51"/>
      <c r="BC1241" s="51"/>
      <c r="BD1241" s="51"/>
    </row>
    <row r="1242" spans="1:56" ht="14.25" x14ac:dyDescent="0.2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  <c r="AH1242" s="51"/>
      <c r="AI1242" s="51"/>
      <c r="AJ1242" s="51"/>
      <c r="AK1242" s="51"/>
      <c r="AL1242" s="51"/>
      <c r="AM1242" s="51"/>
      <c r="AN1242" s="51"/>
      <c r="AO1242" s="51"/>
      <c r="AP1242" s="51"/>
      <c r="AQ1242" s="51"/>
      <c r="AR1242" s="51"/>
      <c r="AS1242" s="51"/>
      <c r="AT1242" s="51"/>
      <c r="AU1242" s="51"/>
      <c r="AV1242" s="51"/>
      <c r="AW1242" s="51"/>
      <c r="AX1242" s="51"/>
      <c r="AY1242" s="51"/>
      <c r="AZ1242" s="51"/>
      <c r="BA1242" s="51"/>
      <c r="BB1242" s="51"/>
      <c r="BC1242" s="51"/>
      <c r="BD1242" s="51"/>
    </row>
    <row r="1243" spans="1:56" ht="14.25" x14ac:dyDescent="0.2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J1243" s="51"/>
      <c r="AK1243" s="51"/>
      <c r="AL1243" s="51"/>
      <c r="AM1243" s="51"/>
      <c r="AN1243" s="51"/>
      <c r="AO1243" s="51"/>
      <c r="AP1243" s="51"/>
      <c r="AQ1243" s="51"/>
      <c r="AR1243" s="51"/>
      <c r="AS1243" s="51"/>
      <c r="AT1243" s="51"/>
      <c r="AU1243" s="51"/>
      <c r="AV1243" s="51"/>
      <c r="AW1243" s="51"/>
      <c r="AX1243" s="51"/>
      <c r="AY1243" s="51"/>
      <c r="AZ1243" s="51"/>
      <c r="BA1243" s="51"/>
      <c r="BB1243" s="51"/>
      <c r="BC1243" s="51"/>
      <c r="BD1243" s="51"/>
    </row>
    <row r="1244" spans="1:56" ht="14.25" x14ac:dyDescent="0.2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  <c r="AH1244" s="51"/>
      <c r="AI1244" s="51"/>
      <c r="AJ1244" s="51"/>
      <c r="AK1244" s="51"/>
      <c r="AL1244" s="51"/>
      <c r="AM1244" s="51"/>
      <c r="AN1244" s="51"/>
      <c r="AO1244" s="51"/>
      <c r="AP1244" s="51"/>
      <c r="AQ1244" s="51"/>
      <c r="AR1244" s="51"/>
      <c r="AS1244" s="51"/>
      <c r="AT1244" s="51"/>
      <c r="AU1244" s="51"/>
      <c r="AV1244" s="51"/>
      <c r="AW1244" s="51"/>
      <c r="AX1244" s="51"/>
      <c r="AY1244" s="51"/>
      <c r="AZ1244" s="51"/>
      <c r="BA1244" s="51"/>
      <c r="BB1244" s="51"/>
      <c r="BC1244" s="51"/>
      <c r="BD1244" s="51"/>
    </row>
    <row r="1245" spans="1:56" ht="14.25" x14ac:dyDescent="0.2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  <c r="AH1245" s="51"/>
      <c r="AI1245" s="51"/>
      <c r="AJ1245" s="51"/>
      <c r="AK1245" s="51"/>
      <c r="AL1245" s="51"/>
      <c r="AM1245" s="51"/>
      <c r="AN1245" s="51"/>
      <c r="AO1245" s="51"/>
      <c r="AP1245" s="51"/>
      <c r="AQ1245" s="51"/>
      <c r="AR1245" s="51"/>
      <c r="AS1245" s="51"/>
      <c r="AT1245" s="51"/>
      <c r="AU1245" s="51"/>
      <c r="AV1245" s="51"/>
      <c r="AW1245" s="51"/>
      <c r="AX1245" s="51"/>
      <c r="AY1245" s="51"/>
      <c r="AZ1245" s="51"/>
      <c r="BA1245" s="51"/>
      <c r="BB1245" s="51"/>
      <c r="BC1245" s="51"/>
      <c r="BD1245" s="51"/>
    </row>
    <row r="1246" spans="1:56" ht="14.25" x14ac:dyDescent="0.2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  <c r="AH1246" s="51"/>
      <c r="AI1246" s="51"/>
      <c r="AJ1246" s="51"/>
      <c r="AK1246" s="51"/>
      <c r="AL1246" s="51"/>
      <c r="AM1246" s="51"/>
      <c r="AN1246" s="51"/>
      <c r="AO1246" s="51"/>
      <c r="AP1246" s="51"/>
      <c r="AQ1246" s="51"/>
      <c r="AR1246" s="51"/>
      <c r="AS1246" s="51"/>
      <c r="AT1246" s="51"/>
      <c r="AU1246" s="51"/>
      <c r="AV1246" s="51"/>
      <c r="AW1246" s="51"/>
      <c r="AX1246" s="51"/>
      <c r="AY1246" s="51"/>
      <c r="AZ1246" s="51"/>
      <c r="BA1246" s="51"/>
      <c r="BB1246" s="51"/>
      <c r="BC1246" s="51"/>
      <c r="BD1246" s="51"/>
    </row>
    <row r="1247" spans="1:56" ht="14.25" x14ac:dyDescent="0.2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  <c r="AH1247" s="51"/>
      <c r="AI1247" s="51"/>
      <c r="AJ1247" s="51"/>
      <c r="AK1247" s="51"/>
      <c r="AL1247" s="51"/>
      <c r="AM1247" s="51"/>
      <c r="AN1247" s="51"/>
      <c r="AO1247" s="51"/>
      <c r="AP1247" s="51"/>
      <c r="AQ1247" s="51"/>
      <c r="AR1247" s="51"/>
      <c r="AS1247" s="51"/>
      <c r="AT1247" s="51"/>
      <c r="AU1247" s="51"/>
      <c r="AV1247" s="51"/>
      <c r="AW1247" s="51"/>
      <c r="AX1247" s="51"/>
      <c r="AY1247" s="51"/>
      <c r="AZ1247" s="51"/>
      <c r="BA1247" s="51"/>
      <c r="BB1247" s="51"/>
      <c r="BC1247" s="51"/>
      <c r="BD1247" s="51"/>
    </row>
    <row r="1248" spans="1:56" ht="14.25" x14ac:dyDescent="0.2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  <c r="AH1248" s="51"/>
      <c r="AI1248" s="51"/>
      <c r="AJ1248" s="51"/>
      <c r="AK1248" s="51"/>
      <c r="AL1248" s="51"/>
      <c r="AM1248" s="51"/>
      <c r="AN1248" s="51"/>
      <c r="AO1248" s="51"/>
      <c r="AP1248" s="51"/>
      <c r="AQ1248" s="51"/>
      <c r="AR1248" s="51"/>
      <c r="AS1248" s="51"/>
      <c r="AT1248" s="51"/>
      <c r="AU1248" s="51"/>
      <c r="AV1248" s="51"/>
      <c r="AW1248" s="51"/>
      <c r="AX1248" s="51"/>
      <c r="AY1248" s="51"/>
      <c r="AZ1248" s="51"/>
      <c r="BA1248" s="51"/>
      <c r="BB1248" s="51"/>
      <c r="BC1248" s="51"/>
      <c r="BD1248" s="51"/>
    </row>
    <row r="1249" spans="1:56" ht="14.25" x14ac:dyDescent="0.2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  <c r="AH1249" s="51"/>
      <c r="AI1249" s="51"/>
      <c r="AJ1249" s="51"/>
      <c r="AK1249" s="51"/>
      <c r="AL1249" s="51"/>
      <c r="AM1249" s="51"/>
      <c r="AN1249" s="51"/>
      <c r="AO1249" s="51"/>
      <c r="AP1249" s="51"/>
      <c r="AQ1249" s="51"/>
      <c r="AR1249" s="51"/>
      <c r="AS1249" s="51"/>
      <c r="AT1249" s="51"/>
      <c r="AU1249" s="51"/>
      <c r="AV1249" s="51"/>
      <c r="AW1249" s="51"/>
      <c r="AX1249" s="51"/>
      <c r="AY1249" s="51"/>
      <c r="AZ1249" s="51"/>
      <c r="BA1249" s="51"/>
      <c r="BB1249" s="51"/>
      <c r="BC1249" s="51"/>
      <c r="BD1249" s="51"/>
    </row>
    <row r="1250" spans="1:56" ht="14.25" x14ac:dyDescent="0.2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  <c r="AH1250" s="51"/>
      <c r="AI1250" s="51"/>
      <c r="AJ1250" s="51"/>
      <c r="AK1250" s="51"/>
      <c r="AL1250" s="51"/>
      <c r="AM1250" s="51"/>
      <c r="AN1250" s="51"/>
      <c r="AO1250" s="51"/>
      <c r="AP1250" s="51"/>
      <c r="AQ1250" s="51"/>
      <c r="AR1250" s="51"/>
      <c r="AS1250" s="51"/>
      <c r="AT1250" s="51"/>
      <c r="AU1250" s="51"/>
      <c r="AV1250" s="51"/>
      <c r="AW1250" s="51"/>
      <c r="AX1250" s="51"/>
      <c r="AY1250" s="51"/>
      <c r="AZ1250" s="51"/>
      <c r="BA1250" s="51"/>
      <c r="BB1250" s="51"/>
      <c r="BC1250" s="51"/>
      <c r="BD1250" s="51"/>
    </row>
    <row r="1251" spans="1:56" ht="14.25" x14ac:dyDescent="0.2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  <c r="AH1251" s="51"/>
      <c r="AI1251" s="51"/>
      <c r="AJ1251" s="51"/>
      <c r="AK1251" s="51"/>
      <c r="AL1251" s="51"/>
      <c r="AM1251" s="51"/>
      <c r="AN1251" s="51"/>
      <c r="AO1251" s="51"/>
      <c r="AP1251" s="51"/>
      <c r="AQ1251" s="51"/>
      <c r="AR1251" s="51"/>
      <c r="AS1251" s="51"/>
      <c r="AT1251" s="51"/>
      <c r="AU1251" s="51"/>
      <c r="AV1251" s="51"/>
      <c r="AW1251" s="51"/>
      <c r="AX1251" s="51"/>
      <c r="AY1251" s="51"/>
      <c r="AZ1251" s="51"/>
      <c r="BA1251" s="51"/>
      <c r="BB1251" s="51"/>
      <c r="BC1251" s="51"/>
      <c r="BD1251" s="51"/>
    </row>
    <row r="1252" spans="1:56" ht="14.25" x14ac:dyDescent="0.2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  <c r="AH1252" s="51"/>
      <c r="AI1252" s="51"/>
      <c r="AJ1252" s="51"/>
      <c r="AK1252" s="51"/>
      <c r="AL1252" s="51"/>
      <c r="AM1252" s="51"/>
      <c r="AN1252" s="51"/>
      <c r="AO1252" s="51"/>
      <c r="AP1252" s="51"/>
      <c r="AQ1252" s="51"/>
      <c r="AR1252" s="51"/>
      <c r="AS1252" s="51"/>
      <c r="AT1252" s="51"/>
      <c r="AU1252" s="51"/>
      <c r="AV1252" s="51"/>
      <c r="AW1252" s="51"/>
      <c r="AX1252" s="51"/>
      <c r="AY1252" s="51"/>
      <c r="AZ1252" s="51"/>
      <c r="BA1252" s="51"/>
      <c r="BB1252" s="51"/>
      <c r="BC1252" s="51"/>
      <c r="BD1252" s="51"/>
    </row>
    <row r="1253" spans="1:56" ht="14.25" x14ac:dyDescent="0.2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  <c r="AH1253" s="51"/>
      <c r="AI1253" s="51"/>
      <c r="AJ1253" s="51"/>
      <c r="AK1253" s="51"/>
      <c r="AL1253" s="51"/>
      <c r="AM1253" s="51"/>
      <c r="AN1253" s="51"/>
      <c r="AO1253" s="51"/>
      <c r="AP1253" s="51"/>
      <c r="AQ1253" s="51"/>
      <c r="AR1253" s="51"/>
      <c r="AS1253" s="51"/>
      <c r="AT1253" s="51"/>
      <c r="AU1253" s="51"/>
      <c r="AV1253" s="51"/>
      <c r="AW1253" s="51"/>
      <c r="AX1253" s="51"/>
      <c r="AY1253" s="51"/>
      <c r="AZ1253" s="51"/>
      <c r="BA1253" s="51"/>
      <c r="BB1253" s="51"/>
      <c r="BC1253" s="51"/>
      <c r="BD1253" s="51"/>
    </row>
    <row r="1254" spans="1:56" ht="14.25" x14ac:dyDescent="0.2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  <c r="AH1254" s="51"/>
      <c r="AI1254" s="51"/>
      <c r="AJ1254" s="51"/>
      <c r="AK1254" s="51"/>
      <c r="AL1254" s="51"/>
      <c r="AM1254" s="51"/>
      <c r="AN1254" s="51"/>
      <c r="AO1254" s="51"/>
      <c r="AP1254" s="51"/>
      <c r="AQ1254" s="51"/>
      <c r="AR1254" s="51"/>
      <c r="AS1254" s="51"/>
      <c r="AT1254" s="51"/>
      <c r="AU1254" s="51"/>
      <c r="AV1254" s="51"/>
      <c r="AW1254" s="51"/>
      <c r="AX1254" s="51"/>
      <c r="AY1254" s="51"/>
      <c r="AZ1254" s="51"/>
      <c r="BA1254" s="51"/>
      <c r="BB1254" s="51"/>
      <c r="BC1254" s="51"/>
      <c r="BD1254" s="51"/>
    </row>
    <row r="1255" spans="1:56" ht="14.25" x14ac:dyDescent="0.2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  <c r="AH1255" s="51"/>
      <c r="AI1255" s="51"/>
      <c r="AJ1255" s="51"/>
      <c r="AK1255" s="51"/>
      <c r="AL1255" s="51"/>
      <c r="AM1255" s="51"/>
      <c r="AN1255" s="51"/>
      <c r="AO1255" s="51"/>
      <c r="AP1255" s="51"/>
      <c r="AQ1255" s="51"/>
      <c r="AR1255" s="51"/>
      <c r="AS1255" s="51"/>
      <c r="AT1255" s="51"/>
      <c r="AU1255" s="51"/>
      <c r="AV1255" s="51"/>
      <c r="AW1255" s="51"/>
      <c r="AX1255" s="51"/>
      <c r="AY1255" s="51"/>
      <c r="AZ1255" s="51"/>
      <c r="BA1255" s="51"/>
      <c r="BB1255" s="51"/>
      <c r="BC1255" s="51"/>
      <c r="BD1255" s="51"/>
    </row>
    <row r="1256" spans="1:56" ht="14.25" x14ac:dyDescent="0.2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J1256" s="51"/>
      <c r="AK1256" s="51"/>
      <c r="AL1256" s="51"/>
      <c r="AM1256" s="51"/>
      <c r="AN1256" s="51"/>
      <c r="AO1256" s="51"/>
      <c r="AP1256" s="51"/>
      <c r="AQ1256" s="51"/>
      <c r="AR1256" s="51"/>
      <c r="AS1256" s="51"/>
      <c r="AT1256" s="51"/>
      <c r="AU1256" s="51"/>
      <c r="AV1256" s="51"/>
      <c r="AW1256" s="51"/>
      <c r="AX1256" s="51"/>
      <c r="AY1256" s="51"/>
      <c r="AZ1256" s="51"/>
      <c r="BA1256" s="51"/>
      <c r="BB1256" s="51"/>
      <c r="BC1256" s="51"/>
      <c r="BD1256" s="51"/>
    </row>
    <row r="1257" spans="1:56" ht="14.25" x14ac:dyDescent="0.2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  <c r="AH1257" s="51"/>
      <c r="AI1257" s="51"/>
      <c r="AJ1257" s="51"/>
      <c r="AK1257" s="51"/>
      <c r="AL1257" s="51"/>
      <c r="AM1257" s="51"/>
      <c r="AN1257" s="51"/>
      <c r="AO1257" s="51"/>
      <c r="AP1257" s="51"/>
      <c r="AQ1257" s="51"/>
      <c r="AR1257" s="51"/>
      <c r="AS1257" s="51"/>
      <c r="AT1257" s="51"/>
      <c r="AU1257" s="51"/>
      <c r="AV1257" s="51"/>
      <c r="AW1257" s="51"/>
      <c r="AX1257" s="51"/>
      <c r="AY1257" s="51"/>
      <c r="AZ1257" s="51"/>
      <c r="BA1257" s="51"/>
      <c r="BB1257" s="51"/>
      <c r="BC1257" s="51"/>
      <c r="BD1257" s="51"/>
    </row>
    <row r="1258" spans="1:56" ht="14.25" x14ac:dyDescent="0.2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  <c r="AH1258" s="51"/>
      <c r="AI1258" s="51"/>
      <c r="AJ1258" s="51"/>
      <c r="AK1258" s="51"/>
      <c r="AL1258" s="51"/>
      <c r="AM1258" s="51"/>
      <c r="AN1258" s="51"/>
      <c r="AO1258" s="51"/>
      <c r="AP1258" s="51"/>
      <c r="AQ1258" s="51"/>
      <c r="AR1258" s="51"/>
      <c r="AS1258" s="51"/>
      <c r="AT1258" s="51"/>
      <c r="AU1258" s="51"/>
      <c r="AV1258" s="51"/>
      <c r="AW1258" s="51"/>
      <c r="AX1258" s="51"/>
      <c r="AY1258" s="51"/>
      <c r="AZ1258" s="51"/>
      <c r="BA1258" s="51"/>
      <c r="BB1258" s="51"/>
      <c r="BC1258" s="51"/>
      <c r="BD1258" s="51"/>
    </row>
    <row r="1259" spans="1:56" ht="14.25" x14ac:dyDescent="0.2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  <c r="AH1259" s="51"/>
      <c r="AI1259" s="51"/>
      <c r="AJ1259" s="51"/>
      <c r="AK1259" s="51"/>
      <c r="AL1259" s="51"/>
      <c r="AM1259" s="51"/>
      <c r="AN1259" s="51"/>
      <c r="AO1259" s="51"/>
      <c r="AP1259" s="51"/>
      <c r="AQ1259" s="51"/>
      <c r="AR1259" s="51"/>
      <c r="AS1259" s="51"/>
      <c r="AT1259" s="51"/>
      <c r="AU1259" s="51"/>
      <c r="AV1259" s="51"/>
      <c r="AW1259" s="51"/>
      <c r="AX1259" s="51"/>
      <c r="AY1259" s="51"/>
      <c r="AZ1259" s="51"/>
      <c r="BA1259" s="51"/>
      <c r="BB1259" s="51"/>
      <c r="BC1259" s="51"/>
      <c r="BD1259" s="51"/>
    </row>
    <row r="1260" spans="1:56" ht="14.25" x14ac:dyDescent="0.2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  <c r="AH1260" s="51"/>
      <c r="AI1260" s="51"/>
      <c r="AJ1260" s="51"/>
      <c r="AK1260" s="51"/>
      <c r="AL1260" s="51"/>
      <c r="AM1260" s="51"/>
      <c r="AN1260" s="51"/>
      <c r="AO1260" s="51"/>
      <c r="AP1260" s="51"/>
      <c r="AQ1260" s="51"/>
      <c r="AR1260" s="51"/>
      <c r="AS1260" s="51"/>
      <c r="AT1260" s="51"/>
      <c r="AU1260" s="51"/>
      <c r="AV1260" s="51"/>
      <c r="AW1260" s="51"/>
      <c r="AX1260" s="51"/>
      <c r="AY1260" s="51"/>
      <c r="AZ1260" s="51"/>
      <c r="BA1260" s="51"/>
      <c r="BB1260" s="51"/>
      <c r="BC1260" s="51"/>
      <c r="BD1260" s="51"/>
    </row>
    <row r="1261" spans="1:56" ht="14.25" x14ac:dyDescent="0.2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  <c r="AH1261" s="51"/>
      <c r="AI1261" s="51"/>
      <c r="AJ1261" s="51"/>
      <c r="AK1261" s="51"/>
      <c r="AL1261" s="51"/>
      <c r="AM1261" s="51"/>
      <c r="AN1261" s="51"/>
      <c r="AO1261" s="51"/>
      <c r="AP1261" s="51"/>
      <c r="AQ1261" s="51"/>
      <c r="AR1261" s="51"/>
      <c r="AS1261" s="51"/>
      <c r="AT1261" s="51"/>
      <c r="AU1261" s="51"/>
      <c r="AV1261" s="51"/>
      <c r="AW1261" s="51"/>
      <c r="AX1261" s="51"/>
      <c r="AY1261" s="51"/>
      <c r="AZ1261" s="51"/>
      <c r="BA1261" s="51"/>
      <c r="BB1261" s="51"/>
      <c r="BC1261" s="51"/>
      <c r="BD1261" s="51"/>
    </row>
    <row r="1262" spans="1:56" ht="14.25" x14ac:dyDescent="0.2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  <c r="AH1262" s="51"/>
      <c r="AI1262" s="51"/>
      <c r="AJ1262" s="51"/>
      <c r="AK1262" s="51"/>
      <c r="AL1262" s="51"/>
      <c r="AM1262" s="51"/>
      <c r="AN1262" s="51"/>
      <c r="AO1262" s="51"/>
      <c r="AP1262" s="51"/>
      <c r="AQ1262" s="51"/>
      <c r="AR1262" s="51"/>
      <c r="AS1262" s="51"/>
      <c r="AT1262" s="51"/>
      <c r="AU1262" s="51"/>
      <c r="AV1262" s="51"/>
      <c r="AW1262" s="51"/>
      <c r="AX1262" s="51"/>
      <c r="AY1262" s="51"/>
      <c r="AZ1262" s="51"/>
      <c r="BA1262" s="51"/>
      <c r="BB1262" s="51"/>
      <c r="BC1262" s="51"/>
      <c r="BD1262" s="51"/>
    </row>
    <row r="1263" spans="1:56" ht="14.25" x14ac:dyDescent="0.2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  <c r="AH1263" s="51"/>
      <c r="AI1263" s="51"/>
      <c r="AJ1263" s="51"/>
      <c r="AK1263" s="51"/>
      <c r="AL1263" s="51"/>
      <c r="AM1263" s="51"/>
      <c r="AN1263" s="51"/>
      <c r="AO1263" s="51"/>
      <c r="AP1263" s="51"/>
      <c r="AQ1263" s="51"/>
      <c r="AR1263" s="51"/>
      <c r="AS1263" s="51"/>
      <c r="AT1263" s="51"/>
      <c r="AU1263" s="51"/>
      <c r="AV1263" s="51"/>
      <c r="AW1263" s="51"/>
      <c r="AX1263" s="51"/>
      <c r="AY1263" s="51"/>
      <c r="AZ1263" s="51"/>
      <c r="BA1263" s="51"/>
      <c r="BB1263" s="51"/>
      <c r="BC1263" s="51"/>
      <c r="BD1263" s="51"/>
    </row>
    <row r="1264" spans="1:56" ht="14.25" x14ac:dyDescent="0.2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J1264" s="51"/>
      <c r="AK1264" s="51"/>
      <c r="AL1264" s="51"/>
      <c r="AM1264" s="51"/>
      <c r="AN1264" s="51"/>
      <c r="AO1264" s="51"/>
      <c r="AP1264" s="51"/>
      <c r="AQ1264" s="51"/>
      <c r="AR1264" s="51"/>
      <c r="AS1264" s="51"/>
      <c r="AT1264" s="51"/>
      <c r="AU1264" s="51"/>
      <c r="AV1264" s="51"/>
      <c r="AW1264" s="51"/>
      <c r="AX1264" s="51"/>
      <c r="AY1264" s="51"/>
      <c r="AZ1264" s="51"/>
      <c r="BA1264" s="51"/>
      <c r="BB1264" s="51"/>
      <c r="BC1264" s="51"/>
      <c r="BD1264" s="51"/>
    </row>
    <row r="1265" spans="1:56" ht="14.25" x14ac:dyDescent="0.2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  <c r="AT1265" s="51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</row>
    <row r="1266" spans="1:56" ht="14.25" x14ac:dyDescent="0.2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  <c r="AT1266" s="51"/>
      <c r="AU1266" s="51"/>
      <c r="AV1266" s="51"/>
      <c r="AW1266" s="51"/>
      <c r="AX1266" s="51"/>
      <c r="AY1266" s="51"/>
      <c r="AZ1266" s="51"/>
      <c r="BA1266" s="51"/>
      <c r="BB1266" s="51"/>
      <c r="BC1266" s="51"/>
      <c r="BD1266" s="51"/>
    </row>
    <row r="1267" spans="1:56" ht="14.25" x14ac:dyDescent="0.2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J1267" s="51"/>
      <c r="AK1267" s="51"/>
      <c r="AL1267" s="51"/>
      <c r="AM1267" s="51"/>
      <c r="AN1267" s="51"/>
      <c r="AO1267" s="51"/>
      <c r="AP1267" s="51"/>
      <c r="AQ1267" s="51"/>
      <c r="AR1267" s="51"/>
      <c r="AS1267" s="51"/>
      <c r="AT1267" s="51"/>
      <c r="AU1267" s="51"/>
      <c r="AV1267" s="51"/>
      <c r="AW1267" s="51"/>
      <c r="AX1267" s="51"/>
      <c r="AY1267" s="51"/>
      <c r="AZ1267" s="51"/>
      <c r="BA1267" s="51"/>
      <c r="BB1267" s="51"/>
      <c r="BC1267" s="51"/>
      <c r="BD1267" s="51"/>
    </row>
    <row r="1268" spans="1:56" ht="14.25" x14ac:dyDescent="0.2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J1268" s="51"/>
      <c r="AK1268" s="51"/>
      <c r="AL1268" s="51"/>
      <c r="AM1268" s="51"/>
      <c r="AN1268" s="51"/>
      <c r="AO1268" s="51"/>
      <c r="AP1268" s="51"/>
      <c r="AQ1268" s="51"/>
      <c r="AR1268" s="51"/>
      <c r="AS1268" s="51"/>
      <c r="AT1268" s="51"/>
      <c r="AU1268" s="51"/>
      <c r="AV1268" s="51"/>
      <c r="AW1268" s="51"/>
      <c r="AX1268" s="51"/>
      <c r="AY1268" s="51"/>
      <c r="AZ1268" s="51"/>
      <c r="BA1268" s="51"/>
      <c r="BB1268" s="51"/>
      <c r="BC1268" s="51"/>
      <c r="BD1268" s="51"/>
    </row>
    <row r="1269" spans="1:56" ht="14.25" x14ac:dyDescent="0.2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  <c r="AL1269" s="51"/>
      <c r="AM1269" s="51"/>
      <c r="AN1269" s="51"/>
      <c r="AO1269" s="51"/>
      <c r="AP1269" s="51"/>
      <c r="AQ1269" s="51"/>
      <c r="AR1269" s="51"/>
      <c r="AS1269" s="51"/>
      <c r="AT1269" s="51"/>
      <c r="AU1269" s="51"/>
      <c r="AV1269" s="51"/>
      <c r="AW1269" s="51"/>
      <c r="AX1269" s="51"/>
      <c r="AY1269" s="51"/>
      <c r="AZ1269" s="51"/>
      <c r="BA1269" s="51"/>
      <c r="BB1269" s="51"/>
      <c r="BC1269" s="51"/>
      <c r="BD1269" s="51"/>
    </row>
    <row r="1270" spans="1:56" ht="14.25" x14ac:dyDescent="0.2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J1270" s="51"/>
      <c r="AK1270" s="51"/>
      <c r="AL1270" s="51"/>
      <c r="AM1270" s="51"/>
      <c r="AN1270" s="51"/>
      <c r="AO1270" s="51"/>
      <c r="AP1270" s="51"/>
      <c r="AQ1270" s="51"/>
      <c r="AR1270" s="51"/>
      <c r="AS1270" s="51"/>
      <c r="AT1270" s="51"/>
      <c r="AU1270" s="51"/>
      <c r="AV1270" s="51"/>
      <c r="AW1270" s="51"/>
      <c r="AX1270" s="51"/>
      <c r="AY1270" s="51"/>
      <c r="AZ1270" s="51"/>
      <c r="BA1270" s="51"/>
      <c r="BB1270" s="51"/>
      <c r="BC1270" s="51"/>
      <c r="BD1270" s="51"/>
    </row>
    <row r="1271" spans="1:56" ht="14.25" x14ac:dyDescent="0.2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J1271" s="51"/>
      <c r="AK1271" s="51"/>
      <c r="AL1271" s="51"/>
      <c r="AM1271" s="51"/>
      <c r="AN1271" s="51"/>
      <c r="AO1271" s="51"/>
      <c r="AP1271" s="51"/>
      <c r="AQ1271" s="51"/>
      <c r="AR1271" s="51"/>
      <c r="AS1271" s="51"/>
      <c r="AT1271" s="51"/>
      <c r="AU1271" s="51"/>
      <c r="AV1271" s="51"/>
      <c r="AW1271" s="51"/>
      <c r="AX1271" s="51"/>
      <c r="AY1271" s="51"/>
      <c r="AZ1271" s="51"/>
      <c r="BA1271" s="51"/>
      <c r="BB1271" s="51"/>
      <c r="BC1271" s="51"/>
      <c r="BD1271" s="51"/>
    </row>
    <row r="1272" spans="1:56" ht="14.25" x14ac:dyDescent="0.2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J1272" s="51"/>
      <c r="AK1272" s="51"/>
      <c r="AL1272" s="51"/>
      <c r="AM1272" s="51"/>
      <c r="AN1272" s="51"/>
      <c r="AO1272" s="51"/>
      <c r="AP1272" s="51"/>
      <c r="AQ1272" s="51"/>
      <c r="AR1272" s="51"/>
      <c r="AS1272" s="51"/>
      <c r="AT1272" s="51"/>
      <c r="AU1272" s="51"/>
      <c r="AV1272" s="51"/>
      <c r="AW1272" s="51"/>
      <c r="AX1272" s="51"/>
      <c r="AY1272" s="51"/>
      <c r="AZ1272" s="51"/>
      <c r="BA1272" s="51"/>
      <c r="BB1272" s="51"/>
      <c r="BC1272" s="51"/>
      <c r="BD1272" s="51"/>
    </row>
    <row r="1273" spans="1:56" ht="14.25" x14ac:dyDescent="0.2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J1273" s="51"/>
      <c r="AK1273" s="51"/>
      <c r="AL1273" s="51"/>
      <c r="AM1273" s="51"/>
      <c r="AN1273" s="51"/>
      <c r="AO1273" s="51"/>
      <c r="AP1273" s="51"/>
      <c r="AQ1273" s="51"/>
      <c r="AR1273" s="51"/>
      <c r="AS1273" s="51"/>
      <c r="AT1273" s="51"/>
      <c r="AU1273" s="51"/>
      <c r="AV1273" s="51"/>
      <c r="AW1273" s="51"/>
      <c r="AX1273" s="51"/>
      <c r="AY1273" s="51"/>
      <c r="AZ1273" s="51"/>
      <c r="BA1273" s="51"/>
      <c r="BB1273" s="51"/>
      <c r="BC1273" s="51"/>
      <c r="BD1273" s="51"/>
    </row>
    <row r="1274" spans="1:56" ht="14.25" x14ac:dyDescent="0.2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J1274" s="51"/>
      <c r="AK1274" s="51"/>
      <c r="AL1274" s="51"/>
      <c r="AM1274" s="51"/>
      <c r="AN1274" s="51"/>
      <c r="AO1274" s="51"/>
      <c r="AP1274" s="51"/>
      <c r="AQ1274" s="51"/>
      <c r="AR1274" s="51"/>
      <c r="AS1274" s="51"/>
      <c r="AT1274" s="51"/>
      <c r="AU1274" s="51"/>
      <c r="AV1274" s="51"/>
      <c r="AW1274" s="51"/>
      <c r="AX1274" s="51"/>
      <c r="AY1274" s="51"/>
      <c r="AZ1274" s="51"/>
      <c r="BA1274" s="51"/>
      <c r="BB1274" s="51"/>
      <c r="BC1274" s="51"/>
      <c r="BD1274" s="51"/>
    </row>
    <row r="1275" spans="1:56" ht="14.25" x14ac:dyDescent="0.2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J1275" s="51"/>
      <c r="AK1275" s="51"/>
      <c r="AL1275" s="51"/>
      <c r="AM1275" s="51"/>
      <c r="AN1275" s="51"/>
      <c r="AO1275" s="51"/>
      <c r="AP1275" s="51"/>
      <c r="AQ1275" s="51"/>
      <c r="AR1275" s="51"/>
      <c r="AS1275" s="51"/>
      <c r="AT1275" s="51"/>
      <c r="AU1275" s="51"/>
      <c r="AV1275" s="51"/>
      <c r="AW1275" s="51"/>
      <c r="AX1275" s="51"/>
      <c r="AY1275" s="51"/>
      <c r="AZ1275" s="51"/>
      <c r="BA1275" s="51"/>
      <c r="BB1275" s="51"/>
      <c r="BC1275" s="51"/>
      <c r="BD1275" s="51"/>
    </row>
    <row r="1276" spans="1:56" ht="14.25" x14ac:dyDescent="0.2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J1276" s="51"/>
      <c r="AK1276" s="51"/>
      <c r="AL1276" s="51"/>
      <c r="AM1276" s="51"/>
      <c r="AN1276" s="51"/>
      <c r="AO1276" s="51"/>
      <c r="AP1276" s="51"/>
      <c r="AQ1276" s="51"/>
      <c r="AR1276" s="51"/>
      <c r="AS1276" s="51"/>
      <c r="AT1276" s="51"/>
      <c r="AU1276" s="51"/>
      <c r="AV1276" s="51"/>
      <c r="AW1276" s="51"/>
      <c r="AX1276" s="51"/>
      <c r="AY1276" s="51"/>
      <c r="AZ1276" s="51"/>
      <c r="BA1276" s="51"/>
      <c r="BB1276" s="51"/>
      <c r="BC1276" s="51"/>
      <c r="BD1276" s="51"/>
    </row>
    <row r="1277" spans="1:56" ht="14.25" x14ac:dyDescent="0.2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J1277" s="51"/>
      <c r="AK1277" s="51"/>
      <c r="AL1277" s="51"/>
      <c r="AM1277" s="51"/>
      <c r="AN1277" s="51"/>
      <c r="AO1277" s="51"/>
      <c r="AP1277" s="51"/>
      <c r="AQ1277" s="51"/>
      <c r="AR1277" s="51"/>
      <c r="AS1277" s="51"/>
      <c r="AT1277" s="51"/>
      <c r="AU1277" s="51"/>
      <c r="AV1277" s="51"/>
      <c r="AW1277" s="51"/>
      <c r="AX1277" s="51"/>
      <c r="AY1277" s="51"/>
      <c r="AZ1277" s="51"/>
      <c r="BA1277" s="51"/>
      <c r="BB1277" s="51"/>
      <c r="BC1277" s="51"/>
      <c r="BD1277" s="51"/>
    </row>
    <row r="1278" spans="1:56" ht="14.25" x14ac:dyDescent="0.2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J1278" s="51"/>
      <c r="AK1278" s="51"/>
      <c r="AL1278" s="51"/>
      <c r="AM1278" s="51"/>
      <c r="AN1278" s="51"/>
      <c r="AO1278" s="51"/>
      <c r="AP1278" s="51"/>
      <c r="AQ1278" s="51"/>
      <c r="AR1278" s="51"/>
      <c r="AS1278" s="51"/>
      <c r="AT1278" s="51"/>
      <c r="AU1278" s="51"/>
      <c r="AV1278" s="51"/>
      <c r="AW1278" s="51"/>
      <c r="AX1278" s="51"/>
      <c r="AY1278" s="51"/>
      <c r="AZ1278" s="51"/>
      <c r="BA1278" s="51"/>
      <c r="BB1278" s="51"/>
      <c r="BC1278" s="51"/>
      <c r="BD1278" s="51"/>
    </row>
    <row r="1279" spans="1:56" ht="14.25" x14ac:dyDescent="0.2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J1279" s="51"/>
      <c r="AK1279" s="51"/>
      <c r="AL1279" s="51"/>
      <c r="AM1279" s="51"/>
      <c r="AN1279" s="51"/>
      <c r="AO1279" s="51"/>
      <c r="AP1279" s="51"/>
      <c r="AQ1279" s="51"/>
      <c r="AR1279" s="51"/>
      <c r="AS1279" s="51"/>
      <c r="AT1279" s="51"/>
      <c r="AU1279" s="51"/>
      <c r="AV1279" s="51"/>
      <c r="AW1279" s="51"/>
      <c r="AX1279" s="51"/>
      <c r="AY1279" s="51"/>
      <c r="AZ1279" s="51"/>
      <c r="BA1279" s="51"/>
      <c r="BB1279" s="51"/>
      <c r="BC1279" s="51"/>
      <c r="BD1279" s="51"/>
    </row>
    <row r="1280" spans="1:56" ht="14.25" x14ac:dyDescent="0.2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J1280" s="51"/>
      <c r="AK1280" s="51"/>
      <c r="AL1280" s="51"/>
      <c r="AM1280" s="51"/>
      <c r="AN1280" s="51"/>
      <c r="AO1280" s="51"/>
      <c r="AP1280" s="51"/>
      <c r="AQ1280" s="51"/>
      <c r="AR1280" s="51"/>
      <c r="AS1280" s="51"/>
      <c r="AT1280" s="51"/>
      <c r="AU1280" s="51"/>
      <c r="AV1280" s="51"/>
      <c r="AW1280" s="51"/>
      <c r="AX1280" s="51"/>
      <c r="AY1280" s="51"/>
      <c r="AZ1280" s="51"/>
      <c r="BA1280" s="51"/>
      <c r="BB1280" s="51"/>
      <c r="BC1280" s="51"/>
      <c r="BD1280" s="51"/>
    </row>
    <row r="1281" spans="1:56" ht="14.25" x14ac:dyDescent="0.2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J1281" s="51"/>
      <c r="AK1281" s="51"/>
      <c r="AL1281" s="51"/>
      <c r="AM1281" s="51"/>
      <c r="AN1281" s="51"/>
      <c r="AO1281" s="51"/>
      <c r="AP1281" s="51"/>
      <c r="AQ1281" s="51"/>
      <c r="AR1281" s="51"/>
      <c r="AS1281" s="51"/>
      <c r="AT1281" s="51"/>
      <c r="AU1281" s="51"/>
      <c r="AV1281" s="51"/>
      <c r="AW1281" s="51"/>
      <c r="AX1281" s="51"/>
      <c r="AY1281" s="51"/>
      <c r="AZ1281" s="51"/>
      <c r="BA1281" s="51"/>
      <c r="BB1281" s="51"/>
      <c r="BC1281" s="51"/>
      <c r="BD1281" s="51"/>
    </row>
    <row r="1282" spans="1:56" ht="14.25" x14ac:dyDescent="0.2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  <c r="AL1282" s="51"/>
      <c r="AM1282" s="51"/>
      <c r="AN1282" s="51"/>
      <c r="AO1282" s="51"/>
      <c r="AP1282" s="51"/>
      <c r="AQ1282" s="51"/>
      <c r="AR1282" s="51"/>
      <c r="AS1282" s="51"/>
      <c r="AT1282" s="51"/>
      <c r="AU1282" s="51"/>
      <c r="AV1282" s="51"/>
      <c r="AW1282" s="51"/>
      <c r="AX1282" s="51"/>
      <c r="AY1282" s="51"/>
      <c r="AZ1282" s="51"/>
      <c r="BA1282" s="51"/>
      <c r="BB1282" s="51"/>
      <c r="BC1282" s="51"/>
      <c r="BD1282" s="51"/>
    </row>
    <row r="1283" spans="1:56" ht="14.25" x14ac:dyDescent="0.2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J1283" s="51"/>
      <c r="AK1283" s="51"/>
      <c r="AL1283" s="51"/>
      <c r="AM1283" s="51"/>
      <c r="AN1283" s="51"/>
      <c r="AO1283" s="51"/>
      <c r="AP1283" s="51"/>
      <c r="AQ1283" s="51"/>
      <c r="AR1283" s="51"/>
      <c r="AS1283" s="51"/>
      <c r="AT1283" s="51"/>
      <c r="AU1283" s="51"/>
      <c r="AV1283" s="51"/>
      <c r="AW1283" s="51"/>
      <c r="AX1283" s="51"/>
      <c r="AY1283" s="51"/>
      <c r="AZ1283" s="51"/>
      <c r="BA1283" s="51"/>
      <c r="BB1283" s="51"/>
      <c r="BC1283" s="51"/>
      <c r="BD1283" s="51"/>
    </row>
    <row r="1284" spans="1:56" ht="14.25" x14ac:dyDescent="0.2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J1284" s="51"/>
      <c r="AK1284" s="51"/>
      <c r="AL1284" s="51"/>
      <c r="AM1284" s="51"/>
      <c r="AN1284" s="51"/>
      <c r="AO1284" s="51"/>
      <c r="AP1284" s="51"/>
      <c r="AQ1284" s="51"/>
      <c r="AR1284" s="51"/>
      <c r="AS1284" s="51"/>
      <c r="AT1284" s="51"/>
      <c r="AU1284" s="51"/>
      <c r="AV1284" s="51"/>
      <c r="AW1284" s="51"/>
      <c r="AX1284" s="51"/>
      <c r="AY1284" s="51"/>
      <c r="AZ1284" s="51"/>
      <c r="BA1284" s="51"/>
      <c r="BB1284" s="51"/>
      <c r="BC1284" s="51"/>
      <c r="BD1284" s="51"/>
    </row>
    <row r="1285" spans="1:56" ht="14.25" x14ac:dyDescent="0.2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  <c r="AH1285" s="51"/>
      <c r="AI1285" s="51"/>
      <c r="AJ1285" s="51"/>
      <c r="AK1285" s="51"/>
      <c r="AL1285" s="51"/>
      <c r="AM1285" s="51"/>
      <c r="AN1285" s="51"/>
      <c r="AO1285" s="51"/>
      <c r="AP1285" s="51"/>
      <c r="AQ1285" s="51"/>
      <c r="AR1285" s="51"/>
      <c r="AS1285" s="51"/>
      <c r="AT1285" s="51"/>
      <c r="AU1285" s="51"/>
      <c r="AV1285" s="51"/>
      <c r="AW1285" s="51"/>
      <c r="AX1285" s="51"/>
      <c r="AY1285" s="51"/>
      <c r="AZ1285" s="51"/>
      <c r="BA1285" s="51"/>
      <c r="BB1285" s="51"/>
      <c r="BC1285" s="51"/>
      <c r="BD1285" s="51"/>
    </row>
    <row r="1286" spans="1:56" ht="14.25" x14ac:dyDescent="0.2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J1286" s="51"/>
      <c r="AK1286" s="51"/>
      <c r="AL1286" s="51"/>
      <c r="AM1286" s="51"/>
      <c r="AN1286" s="51"/>
      <c r="AO1286" s="51"/>
      <c r="AP1286" s="51"/>
      <c r="AQ1286" s="51"/>
      <c r="AR1286" s="51"/>
      <c r="AS1286" s="51"/>
      <c r="AT1286" s="51"/>
      <c r="AU1286" s="51"/>
      <c r="AV1286" s="51"/>
      <c r="AW1286" s="51"/>
      <c r="AX1286" s="51"/>
      <c r="AY1286" s="51"/>
      <c r="AZ1286" s="51"/>
      <c r="BA1286" s="51"/>
      <c r="BB1286" s="51"/>
      <c r="BC1286" s="51"/>
      <c r="BD1286" s="51"/>
    </row>
    <row r="1287" spans="1:56" ht="14.25" x14ac:dyDescent="0.2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  <c r="AH1287" s="51"/>
      <c r="AI1287" s="51"/>
      <c r="AJ1287" s="51"/>
      <c r="AK1287" s="51"/>
      <c r="AL1287" s="51"/>
      <c r="AM1287" s="51"/>
      <c r="AN1287" s="51"/>
      <c r="AO1287" s="51"/>
      <c r="AP1287" s="51"/>
      <c r="AQ1287" s="51"/>
      <c r="AR1287" s="51"/>
      <c r="AS1287" s="51"/>
      <c r="AT1287" s="51"/>
      <c r="AU1287" s="51"/>
      <c r="AV1287" s="51"/>
      <c r="AW1287" s="51"/>
      <c r="AX1287" s="51"/>
      <c r="AY1287" s="51"/>
      <c r="AZ1287" s="51"/>
      <c r="BA1287" s="51"/>
      <c r="BB1287" s="51"/>
      <c r="BC1287" s="51"/>
      <c r="BD1287" s="51"/>
    </row>
    <row r="1288" spans="1:56" ht="14.25" x14ac:dyDescent="0.2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  <c r="AH1288" s="51"/>
      <c r="AI1288" s="51"/>
      <c r="AJ1288" s="51"/>
      <c r="AK1288" s="51"/>
      <c r="AL1288" s="51"/>
      <c r="AM1288" s="51"/>
      <c r="AN1288" s="51"/>
      <c r="AO1288" s="51"/>
      <c r="AP1288" s="51"/>
      <c r="AQ1288" s="51"/>
      <c r="AR1288" s="51"/>
      <c r="AS1288" s="51"/>
      <c r="AT1288" s="51"/>
      <c r="AU1288" s="51"/>
      <c r="AV1288" s="51"/>
      <c r="AW1288" s="51"/>
      <c r="AX1288" s="51"/>
      <c r="AY1288" s="51"/>
      <c r="AZ1288" s="51"/>
      <c r="BA1288" s="51"/>
      <c r="BB1288" s="51"/>
      <c r="BC1288" s="51"/>
      <c r="BD1288" s="51"/>
    </row>
    <row r="1289" spans="1:56" ht="14.25" x14ac:dyDescent="0.2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  <c r="AH1289" s="51"/>
      <c r="AI1289" s="51"/>
      <c r="AJ1289" s="51"/>
      <c r="AK1289" s="51"/>
      <c r="AL1289" s="51"/>
      <c r="AM1289" s="51"/>
      <c r="AN1289" s="51"/>
      <c r="AO1289" s="51"/>
      <c r="AP1289" s="51"/>
      <c r="AQ1289" s="51"/>
      <c r="AR1289" s="51"/>
      <c r="AS1289" s="51"/>
      <c r="AT1289" s="51"/>
      <c r="AU1289" s="51"/>
      <c r="AV1289" s="51"/>
      <c r="AW1289" s="51"/>
      <c r="AX1289" s="51"/>
      <c r="AY1289" s="51"/>
      <c r="AZ1289" s="51"/>
      <c r="BA1289" s="51"/>
      <c r="BB1289" s="51"/>
      <c r="BC1289" s="51"/>
      <c r="BD1289" s="51"/>
    </row>
    <row r="1290" spans="1:56" ht="14.25" x14ac:dyDescent="0.2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  <c r="AH1290" s="51"/>
      <c r="AI1290" s="51"/>
      <c r="AJ1290" s="51"/>
      <c r="AK1290" s="51"/>
      <c r="AL1290" s="51"/>
      <c r="AM1290" s="51"/>
      <c r="AN1290" s="51"/>
      <c r="AO1290" s="51"/>
      <c r="AP1290" s="51"/>
      <c r="AQ1290" s="51"/>
      <c r="AR1290" s="51"/>
      <c r="AS1290" s="51"/>
      <c r="AT1290" s="51"/>
      <c r="AU1290" s="51"/>
      <c r="AV1290" s="51"/>
      <c r="AW1290" s="51"/>
      <c r="AX1290" s="51"/>
      <c r="AY1290" s="51"/>
      <c r="AZ1290" s="51"/>
      <c r="BA1290" s="51"/>
      <c r="BB1290" s="51"/>
      <c r="BC1290" s="51"/>
      <c r="BD1290" s="51"/>
    </row>
    <row r="1291" spans="1:56" ht="14.25" x14ac:dyDescent="0.2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  <c r="AH1291" s="51"/>
      <c r="AI1291" s="51"/>
      <c r="AJ1291" s="51"/>
      <c r="AK1291" s="51"/>
      <c r="AL1291" s="51"/>
      <c r="AM1291" s="51"/>
      <c r="AN1291" s="51"/>
      <c r="AO1291" s="51"/>
      <c r="AP1291" s="51"/>
      <c r="AQ1291" s="51"/>
      <c r="AR1291" s="51"/>
      <c r="AS1291" s="51"/>
      <c r="AT1291" s="51"/>
      <c r="AU1291" s="51"/>
      <c r="AV1291" s="51"/>
      <c r="AW1291" s="51"/>
      <c r="AX1291" s="51"/>
      <c r="AY1291" s="51"/>
      <c r="AZ1291" s="51"/>
      <c r="BA1291" s="51"/>
      <c r="BB1291" s="51"/>
      <c r="BC1291" s="51"/>
      <c r="BD1291" s="51"/>
    </row>
    <row r="1292" spans="1:56" ht="14.25" x14ac:dyDescent="0.2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  <c r="AH1292" s="51"/>
      <c r="AI1292" s="51"/>
      <c r="AJ1292" s="51"/>
      <c r="AK1292" s="51"/>
      <c r="AL1292" s="51"/>
      <c r="AM1292" s="51"/>
      <c r="AN1292" s="51"/>
      <c r="AO1292" s="51"/>
      <c r="AP1292" s="51"/>
      <c r="AQ1292" s="51"/>
      <c r="AR1292" s="51"/>
      <c r="AS1292" s="51"/>
      <c r="AT1292" s="51"/>
      <c r="AU1292" s="51"/>
      <c r="AV1292" s="51"/>
      <c r="AW1292" s="51"/>
      <c r="AX1292" s="51"/>
      <c r="AY1292" s="51"/>
      <c r="AZ1292" s="51"/>
      <c r="BA1292" s="51"/>
      <c r="BB1292" s="51"/>
      <c r="BC1292" s="51"/>
      <c r="BD1292" s="51"/>
    </row>
    <row r="1293" spans="1:56" ht="14.25" x14ac:dyDescent="0.2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  <c r="AH1293" s="51"/>
      <c r="AI1293" s="51"/>
      <c r="AJ1293" s="51"/>
      <c r="AK1293" s="51"/>
      <c r="AL1293" s="51"/>
      <c r="AM1293" s="51"/>
      <c r="AN1293" s="51"/>
      <c r="AO1293" s="51"/>
      <c r="AP1293" s="51"/>
      <c r="AQ1293" s="51"/>
      <c r="AR1293" s="51"/>
      <c r="AS1293" s="51"/>
      <c r="AT1293" s="51"/>
      <c r="AU1293" s="51"/>
      <c r="AV1293" s="51"/>
      <c r="AW1293" s="51"/>
      <c r="AX1293" s="51"/>
      <c r="AY1293" s="51"/>
      <c r="AZ1293" s="51"/>
      <c r="BA1293" s="51"/>
      <c r="BB1293" s="51"/>
      <c r="BC1293" s="51"/>
      <c r="BD1293" s="51"/>
    </row>
    <row r="1294" spans="1:56" ht="14.25" x14ac:dyDescent="0.2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  <c r="AH1294" s="51"/>
      <c r="AI1294" s="51"/>
      <c r="AJ1294" s="51"/>
      <c r="AK1294" s="51"/>
      <c r="AL1294" s="51"/>
      <c r="AM1294" s="51"/>
      <c r="AN1294" s="51"/>
      <c r="AO1294" s="51"/>
      <c r="AP1294" s="51"/>
      <c r="AQ1294" s="51"/>
      <c r="AR1294" s="51"/>
      <c r="AS1294" s="51"/>
      <c r="AT1294" s="51"/>
      <c r="AU1294" s="51"/>
      <c r="AV1294" s="51"/>
      <c r="AW1294" s="51"/>
      <c r="AX1294" s="51"/>
      <c r="AY1294" s="51"/>
      <c r="AZ1294" s="51"/>
      <c r="BA1294" s="51"/>
      <c r="BB1294" s="51"/>
      <c r="BC1294" s="51"/>
      <c r="BD1294" s="51"/>
    </row>
  </sheetData>
  <mergeCells count="20">
    <mergeCell ref="B27:F27"/>
    <mergeCell ref="B28:F28"/>
    <mergeCell ref="B12:C12"/>
    <mergeCell ref="D12:H12"/>
    <mergeCell ref="A6:O6"/>
    <mergeCell ref="A7:O7"/>
    <mergeCell ref="A8:O8"/>
    <mergeCell ref="A10:A11"/>
    <mergeCell ref="B10:C11"/>
    <mergeCell ref="D10:H11"/>
    <mergeCell ref="I10:J11"/>
    <mergeCell ref="K10:O11"/>
    <mergeCell ref="B33:G33"/>
    <mergeCell ref="B34:G34"/>
    <mergeCell ref="K33:N33"/>
    <mergeCell ref="K34:N34"/>
    <mergeCell ref="I12:J12"/>
    <mergeCell ref="K12:O12"/>
    <mergeCell ref="K27:N27"/>
    <mergeCell ref="K28:N28"/>
  </mergeCells>
  <phoneticPr fontId="18" type="noConversion"/>
  <pageMargins left="1" right="0" top="0.75" bottom="0" header="0.3" footer="0.3"/>
  <pageSetup paperSize="5" orientation="landscape" horizontalDpi="4294967294" verticalDpi="0" r:id="rId1"/>
  <colBreaks count="1" manualBreakCount="1">
    <brk id="1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Normal="100" workbookViewId="0">
      <selection activeCell="G41" sqref="G41"/>
    </sheetView>
  </sheetViews>
  <sheetFormatPr defaultRowHeight="12.75" x14ac:dyDescent="0.2"/>
  <cols>
    <col min="1" max="1" width="4.140625" customWidth="1"/>
    <col min="2" max="2" width="21.7109375" customWidth="1"/>
    <col min="3" max="3" width="6.5703125" customWidth="1"/>
    <col min="4" max="4" width="26" customWidth="1"/>
    <col min="5" max="5" width="30.7109375" customWidth="1"/>
    <col min="6" max="6" width="15.28515625" customWidth="1"/>
    <col min="7" max="7" width="20.28515625" customWidth="1"/>
    <col min="8" max="8" width="7.28515625" customWidth="1"/>
    <col min="9" max="9" width="13.42578125" bestFit="1" customWidth="1"/>
  </cols>
  <sheetData>
    <row r="1" spans="1:8" x14ac:dyDescent="0.2">
      <c r="A1" s="661" t="s">
        <v>221</v>
      </c>
      <c r="B1" s="661"/>
      <c r="C1" s="661"/>
      <c r="D1" s="661"/>
      <c r="E1" s="661"/>
      <c r="F1" s="661"/>
      <c r="G1" s="661"/>
      <c r="H1" s="661"/>
    </row>
    <row r="2" spans="1:8" x14ac:dyDescent="0.2">
      <c r="A2" s="661" t="s">
        <v>222</v>
      </c>
      <c r="B2" s="661"/>
      <c r="C2" s="661"/>
      <c r="D2" s="661"/>
      <c r="E2" s="661"/>
      <c r="F2" s="661"/>
      <c r="G2" s="661"/>
      <c r="H2" s="661"/>
    </row>
    <row r="3" spans="1:8" x14ac:dyDescent="0.2">
      <c r="A3" s="661" t="s">
        <v>371</v>
      </c>
      <c r="B3" s="661"/>
      <c r="C3" s="661"/>
      <c r="D3" s="661"/>
      <c r="E3" s="661"/>
      <c r="F3" s="661"/>
      <c r="G3" s="661"/>
      <c r="H3" s="661"/>
    </row>
    <row r="4" spans="1:8" x14ac:dyDescent="0.2">
      <c r="A4" s="661" t="s">
        <v>160</v>
      </c>
      <c r="B4" s="661"/>
      <c r="C4" s="661"/>
      <c r="D4" s="661"/>
      <c r="E4" s="661"/>
      <c r="F4" s="661"/>
      <c r="G4" s="661"/>
      <c r="H4" s="661"/>
    </row>
    <row r="5" spans="1:8" x14ac:dyDescent="0.2">
      <c r="A5" s="10"/>
      <c r="B5" s="10"/>
      <c r="C5" s="10"/>
      <c r="D5" s="10"/>
      <c r="E5" s="10"/>
      <c r="F5" s="10"/>
      <c r="G5" s="10"/>
      <c r="H5" s="10"/>
    </row>
    <row r="6" spans="1:8" x14ac:dyDescent="0.2">
      <c r="A6" s="1" t="s">
        <v>223</v>
      </c>
    </row>
    <row r="7" spans="1:8" ht="13.5" thickBot="1" x14ac:dyDescent="0.25"/>
    <row r="8" spans="1:8" x14ac:dyDescent="0.2">
      <c r="A8" s="703" t="s">
        <v>224</v>
      </c>
      <c r="B8" s="701" t="s">
        <v>225</v>
      </c>
      <c r="C8" s="701" t="s">
        <v>226</v>
      </c>
      <c r="D8" s="701" t="s">
        <v>161</v>
      </c>
      <c r="E8" s="701" t="s">
        <v>227</v>
      </c>
      <c r="F8" s="89" t="s">
        <v>163</v>
      </c>
      <c r="G8" s="701" t="s">
        <v>228</v>
      </c>
      <c r="H8" s="693" t="s">
        <v>229</v>
      </c>
    </row>
    <row r="9" spans="1:8" x14ac:dyDescent="0.2">
      <c r="A9" s="704"/>
      <c r="B9" s="702"/>
      <c r="C9" s="702"/>
      <c r="D9" s="702"/>
      <c r="E9" s="702"/>
      <c r="F9" s="91" t="s">
        <v>230</v>
      </c>
      <c r="G9" s="702"/>
      <c r="H9" s="694"/>
    </row>
    <row r="10" spans="1:8" x14ac:dyDescent="0.2">
      <c r="A10" s="340">
        <v>1</v>
      </c>
      <c r="B10" s="341">
        <v>2</v>
      </c>
      <c r="C10" s="341">
        <v>3</v>
      </c>
      <c r="D10" s="341">
        <v>4</v>
      </c>
      <c r="E10" s="341">
        <v>5</v>
      </c>
      <c r="F10" s="341">
        <v>6</v>
      </c>
      <c r="G10" s="341">
        <v>7</v>
      </c>
      <c r="H10" s="342">
        <v>8</v>
      </c>
    </row>
    <row r="11" spans="1:8" x14ac:dyDescent="0.2">
      <c r="A11" s="216">
        <v>1</v>
      </c>
      <c r="B11" s="352" t="s">
        <v>326</v>
      </c>
      <c r="C11" s="451" t="s">
        <v>372</v>
      </c>
      <c r="D11" s="192" t="s">
        <v>194</v>
      </c>
      <c r="E11" s="192" t="s">
        <v>195</v>
      </c>
      <c r="F11" s="27">
        <f>MASTER!L22</f>
        <v>23500000</v>
      </c>
      <c r="G11" s="78" t="s">
        <v>231</v>
      </c>
      <c r="H11" s="92"/>
    </row>
    <row r="12" spans="1:8" x14ac:dyDescent="0.2">
      <c r="A12" s="203">
        <v>2</v>
      </c>
      <c r="B12" s="352"/>
      <c r="C12" s="451"/>
      <c r="D12" s="194"/>
      <c r="E12" s="194"/>
      <c r="F12" s="27"/>
      <c r="G12" s="63"/>
      <c r="H12" s="314"/>
    </row>
    <row r="13" spans="1:8" x14ac:dyDescent="0.2">
      <c r="A13" s="203">
        <v>3</v>
      </c>
      <c r="B13" s="352"/>
      <c r="C13" s="240"/>
      <c r="D13" s="194"/>
      <c r="E13" s="63"/>
      <c r="F13" s="25"/>
      <c r="G13" s="63"/>
      <c r="H13" s="314"/>
    </row>
    <row r="14" spans="1:8" x14ac:dyDescent="0.2">
      <c r="A14" s="203">
        <v>4</v>
      </c>
      <c r="B14" s="352"/>
      <c r="C14" s="240"/>
      <c r="D14" s="194"/>
      <c r="E14" s="63"/>
      <c r="F14" s="25"/>
      <c r="G14" s="63"/>
      <c r="H14" s="314"/>
    </row>
    <row r="15" spans="1:8" x14ac:dyDescent="0.2">
      <c r="A15" s="203"/>
      <c r="B15" s="352"/>
      <c r="C15" s="240"/>
      <c r="D15" s="194"/>
      <c r="E15" s="63"/>
      <c r="F15" s="25"/>
      <c r="G15" s="63"/>
      <c r="H15" s="314"/>
    </row>
    <row r="16" spans="1:8" x14ac:dyDescent="0.2">
      <c r="A16" s="203"/>
      <c r="B16" s="63"/>
      <c r="C16" s="240"/>
      <c r="D16" s="194"/>
      <c r="E16" s="63"/>
      <c r="F16" s="25"/>
      <c r="G16" s="63"/>
      <c r="H16" s="314"/>
    </row>
    <row r="17" spans="1:9" x14ac:dyDescent="0.2">
      <c r="A17" s="203"/>
      <c r="B17" s="63"/>
      <c r="C17" s="240"/>
      <c r="D17" s="194"/>
      <c r="E17" s="63"/>
      <c r="F17" s="25"/>
      <c r="G17" s="63"/>
      <c r="H17" s="314"/>
    </row>
    <row r="18" spans="1:9" x14ac:dyDescent="0.2">
      <c r="A18" s="203"/>
      <c r="B18" s="63"/>
      <c r="C18" s="240"/>
      <c r="D18" s="194"/>
      <c r="E18" s="63"/>
      <c r="F18" s="25"/>
      <c r="G18" s="63"/>
      <c r="H18" s="314"/>
    </row>
    <row r="19" spans="1:9" x14ac:dyDescent="0.2">
      <c r="A19" s="203"/>
      <c r="B19" s="63"/>
      <c r="C19" s="240"/>
      <c r="D19" s="194"/>
      <c r="E19" s="127"/>
      <c r="F19" s="25"/>
      <c r="G19" s="63"/>
      <c r="H19" s="314"/>
      <c r="I19" s="45">
        <f>SUM(F11:F19)</f>
        <v>23500000</v>
      </c>
    </row>
    <row r="20" spans="1:9" x14ac:dyDescent="0.2">
      <c r="A20" s="203"/>
      <c r="B20" s="63"/>
      <c r="C20" s="240"/>
      <c r="D20" s="194"/>
      <c r="E20" s="63"/>
      <c r="F20" s="25"/>
      <c r="G20" s="63"/>
      <c r="H20" s="314"/>
      <c r="I20" s="45"/>
    </row>
    <row r="21" spans="1:9" x14ac:dyDescent="0.2">
      <c r="A21" s="203"/>
      <c r="B21" s="63"/>
      <c r="C21" s="240"/>
      <c r="D21" s="194"/>
      <c r="E21" s="63"/>
      <c r="F21" s="25"/>
      <c r="G21" s="63"/>
      <c r="H21" s="314"/>
      <c r="I21" s="45">
        <f>SUM(F19:F21)</f>
        <v>0</v>
      </c>
    </row>
    <row r="22" spans="1:9" x14ac:dyDescent="0.2">
      <c r="A22" s="203"/>
      <c r="B22" s="63"/>
      <c r="C22" s="240"/>
      <c r="D22" s="194"/>
      <c r="E22" s="63"/>
      <c r="F22" s="25"/>
      <c r="G22" s="63"/>
      <c r="H22" s="314"/>
      <c r="I22" s="45"/>
    </row>
    <row r="23" spans="1:9" x14ac:dyDescent="0.2">
      <c r="A23" s="203"/>
      <c r="B23" s="63"/>
      <c r="C23" s="240"/>
      <c r="D23" s="194"/>
      <c r="E23" s="63"/>
      <c r="F23" s="25"/>
      <c r="G23" s="63"/>
      <c r="H23" s="314"/>
      <c r="I23" s="45"/>
    </row>
    <row r="24" spans="1:9" x14ac:dyDescent="0.2">
      <c r="A24" s="203"/>
      <c r="B24" s="63"/>
      <c r="C24" s="240"/>
      <c r="D24" s="194"/>
      <c r="E24" s="127"/>
      <c r="F24" s="25"/>
      <c r="G24" s="63"/>
      <c r="H24" s="314"/>
      <c r="I24" s="45"/>
    </row>
    <row r="25" spans="1:9" x14ac:dyDescent="0.2">
      <c r="A25" s="203"/>
      <c r="B25" s="351"/>
      <c r="C25" s="240"/>
      <c r="D25" s="127"/>
      <c r="E25" s="63"/>
      <c r="F25" s="25"/>
      <c r="G25" s="63"/>
      <c r="H25" s="314"/>
      <c r="I25" s="45"/>
    </row>
    <row r="26" spans="1:9" x14ac:dyDescent="0.2">
      <c r="A26" s="203"/>
      <c r="B26" s="351"/>
      <c r="C26" s="240"/>
      <c r="D26" s="194"/>
      <c r="E26" s="63"/>
      <c r="F26" s="25"/>
      <c r="G26" s="63"/>
      <c r="H26" s="314"/>
      <c r="I26" s="45"/>
    </row>
    <row r="27" spans="1:9" x14ac:dyDescent="0.2">
      <c r="A27" s="203"/>
      <c r="B27" s="351"/>
      <c r="C27" s="240"/>
      <c r="D27" s="194"/>
      <c r="E27" s="63"/>
      <c r="F27" s="25"/>
      <c r="G27" s="63"/>
      <c r="H27" s="314"/>
      <c r="I27" s="45"/>
    </row>
    <row r="28" spans="1:9" x14ac:dyDescent="0.2">
      <c r="A28" s="216"/>
      <c r="B28" s="351"/>
      <c r="C28" s="240"/>
      <c r="D28" s="194"/>
      <c r="E28" s="63"/>
      <c r="F28" s="25"/>
      <c r="G28" s="63"/>
      <c r="H28" s="314"/>
    </row>
    <row r="29" spans="1:9" x14ac:dyDescent="0.2">
      <c r="A29" s="203"/>
      <c r="B29" s="351"/>
      <c r="C29" s="240"/>
      <c r="D29" s="127"/>
      <c r="E29" s="63"/>
      <c r="F29" s="25"/>
      <c r="G29" s="63"/>
      <c r="H29" s="314"/>
      <c r="I29" s="45"/>
    </row>
    <row r="30" spans="1:9" x14ac:dyDescent="0.2">
      <c r="A30" s="216"/>
      <c r="B30" s="351"/>
      <c r="C30" s="240"/>
      <c r="D30" s="194"/>
      <c r="E30" s="127"/>
      <c r="F30" s="25"/>
      <c r="G30" s="63"/>
      <c r="H30" s="314"/>
      <c r="I30" s="45"/>
    </row>
    <row r="31" spans="1:9" x14ac:dyDescent="0.2">
      <c r="A31" s="203"/>
      <c r="B31" s="351"/>
      <c r="C31" s="240"/>
      <c r="D31" s="127"/>
      <c r="E31" s="63"/>
      <c r="F31" s="25"/>
      <c r="G31" s="63"/>
      <c r="H31" s="314"/>
      <c r="I31" s="45"/>
    </row>
    <row r="32" spans="1:9" x14ac:dyDescent="0.2">
      <c r="A32" s="216"/>
      <c r="B32" s="351"/>
      <c r="C32" s="240"/>
      <c r="D32" s="127"/>
      <c r="E32" s="63"/>
      <c r="F32" s="25"/>
      <c r="G32" s="63"/>
      <c r="H32" s="314"/>
      <c r="I32" s="45"/>
    </row>
    <row r="33" spans="1:9" x14ac:dyDescent="0.2">
      <c r="A33" s="203"/>
      <c r="B33" s="351"/>
      <c r="C33" s="240"/>
      <c r="D33" s="194"/>
      <c r="E33" s="63"/>
      <c r="F33" s="25"/>
      <c r="G33" s="63"/>
      <c r="H33" s="314"/>
      <c r="I33" s="45"/>
    </row>
    <row r="34" spans="1:9" x14ac:dyDescent="0.2">
      <c r="A34" s="203"/>
      <c r="B34" s="351"/>
      <c r="C34" s="408"/>
      <c r="D34" s="194"/>
      <c r="E34" s="194"/>
      <c r="F34" s="27"/>
      <c r="G34" s="63"/>
      <c r="H34" s="314"/>
      <c r="I34" s="45"/>
    </row>
    <row r="35" spans="1:9" x14ac:dyDescent="0.2">
      <c r="A35" s="203"/>
      <c r="B35" s="351"/>
      <c r="C35" s="408"/>
      <c r="D35" s="194"/>
      <c r="E35" s="194"/>
      <c r="F35" s="27"/>
      <c r="G35" s="63"/>
      <c r="H35" s="314"/>
      <c r="I35" s="45"/>
    </row>
    <row r="36" spans="1:9" x14ac:dyDescent="0.2">
      <c r="A36" s="203"/>
      <c r="B36" s="351"/>
      <c r="C36" s="408"/>
      <c r="D36" s="194"/>
      <c r="E36" s="63"/>
      <c r="F36" s="25"/>
      <c r="G36" s="63"/>
      <c r="H36" s="314"/>
      <c r="I36" s="45"/>
    </row>
    <row r="37" spans="1:9" x14ac:dyDescent="0.2">
      <c r="A37" s="189"/>
      <c r="B37" s="339"/>
      <c r="C37" s="401"/>
      <c r="D37" s="190"/>
      <c r="E37" s="78"/>
      <c r="F37" s="402"/>
      <c r="G37" s="78"/>
      <c r="H37" s="92"/>
      <c r="I37" s="45">
        <f>SUM(F37:F37)</f>
        <v>0</v>
      </c>
    </row>
    <row r="38" spans="1:9" ht="13.5" thickBot="1" x14ac:dyDescent="0.25">
      <c r="A38" s="344"/>
      <c r="B38" s="345"/>
      <c r="C38" s="345"/>
      <c r="D38" s="345"/>
      <c r="E38" s="345" t="s">
        <v>337</v>
      </c>
      <c r="F38" s="346">
        <f>SUM(F11:F37)</f>
        <v>23500000</v>
      </c>
      <c r="G38" s="345"/>
      <c r="H38" s="347"/>
    </row>
    <row r="39" spans="1:9" x14ac:dyDescent="0.2">
      <c r="A39" s="93"/>
      <c r="B39" s="343"/>
      <c r="C39" s="93"/>
      <c r="D39" s="93"/>
      <c r="E39" s="93"/>
      <c r="F39" s="94"/>
      <c r="G39" s="93"/>
      <c r="H39" s="93"/>
      <c r="I39" s="93"/>
    </row>
    <row r="40" spans="1:9" x14ac:dyDescent="0.2">
      <c r="A40" s="93"/>
      <c r="B40" s="93"/>
      <c r="C40" s="93"/>
      <c r="D40" s="93"/>
      <c r="E40" s="93"/>
      <c r="F40" s="692" t="str">
        <f>MASTER!G31</f>
        <v>Semarang, 30 Januari  2014</v>
      </c>
      <c r="G40" s="692"/>
      <c r="H40" s="93"/>
      <c r="I40" s="93"/>
    </row>
    <row r="41" spans="1:9" x14ac:dyDescent="0.2">
      <c r="A41" s="691" t="s">
        <v>143</v>
      </c>
      <c r="B41" s="691"/>
      <c r="C41" s="691"/>
      <c r="D41" s="691"/>
      <c r="E41" s="93"/>
      <c r="F41" s="94"/>
      <c r="G41" s="93"/>
      <c r="H41" s="93"/>
      <c r="I41" s="93"/>
    </row>
    <row r="42" spans="1:9" x14ac:dyDescent="0.2">
      <c r="A42" s="691" t="s">
        <v>85</v>
      </c>
      <c r="B42" s="691"/>
      <c r="C42" s="691"/>
      <c r="D42" s="691"/>
      <c r="E42" s="93"/>
      <c r="F42" s="692" t="s">
        <v>144</v>
      </c>
      <c r="G42" s="692"/>
      <c r="H42" s="93"/>
      <c r="I42" s="93"/>
    </row>
    <row r="43" spans="1:9" x14ac:dyDescent="0.2">
      <c r="A43" s="93"/>
      <c r="B43" s="93"/>
      <c r="C43" s="93"/>
      <c r="D43" s="93"/>
      <c r="E43" s="93"/>
      <c r="F43" s="94"/>
      <c r="G43" s="93"/>
      <c r="H43" s="93"/>
      <c r="I43" s="93"/>
    </row>
    <row r="44" spans="1:9" x14ac:dyDescent="0.2">
      <c r="A44" s="93"/>
      <c r="B44" s="93"/>
      <c r="C44" s="93"/>
      <c r="D44" s="93"/>
      <c r="E44" s="93"/>
      <c r="F44" s="94"/>
      <c r="G44" s="93"/>
      <c r="H44" s="93"/>
      <c r="I44" s="93"/>
    </row>
    <row r="45" spans="1:9" x14ac:dyDescent="0.2">
      <c r="A45" s="93"/>
      <c r="B45" s="93"/>
      <c r="C45" s="93"/>
      <c r="D45" s="93"/>
      <c r="E45" s="93"/>
      <c r="F45" s="94"/>
      <c r="G45" s="93"/>
      <c r="H45" s="93"/>
      <c r="I45" s="93"/>
    </row>
    <row r="46" spans="1:9" x14ac:dyDescent="0.2">
      <c r="A46" s="705" t="s">
        <v>86</v>
      </c>
      <c r="B46" s="705"/>
      <c r="C46" s="705"/>
      <c r="D46" s="705"/>
      <c r="E46" s="93"/>
      <c r="F46" s="705">
        <f>+'SPJ Pendp F(2)'!O39</f>
        <v>0</v>
      </c>
      <c r="G46" s="705"/>
      <c r="H46" s="93"/>
      <c r="I46" s="93"/>
    </row>
    <row r="47" spans="1:9" x14ac:dyDescent="0.2">
      <c r="A47" s="691" t="s">
        <v>338</v>
      </c>
      <c r="B47" s="691"/>
      <c r="C47" s="691"/>
      <c r="D47" s="691"/>
      <c r="E47" s="93"/>
      <c r="F47" s="691">
        <f>+'SPJ Pendp F(2)'!O40</f>
        <v>0</v>
      </c>
      <c r="G47" s="691"/>
      <c r="H47" s="93"/>
      <c r="I47" s="93"/>
    </row>
    <row r="48" spans="1:9" x14ac:dyDescent="0.2">
      <c r="A48" s="93"/>
      <c r="B48" s="93"/>
      <c r="C48" s="93"/>
      <c r="D48" s="93"/>
      <c r="E48" s="93"/>
      <c r="F48" s="93"/>
      <c r="G48" s="93"/>
      <c r="H48" s="93"/>
      <c r="I48" s="93"/>
    </row>
    <row r="49" spans="1:9" x14ac:dyDescent="0.2">
      <c r="A49" s="93"/>
      <c r="B49" s="93"/>
      <c r="C49" s="93"/>
      <c r="D49" s="93"/>
      <c r="E49" s="93"/>
      <c r="F49" s="93"/>
      <c r="G49" s="93"/>
      <c r="H49" s="93"/>
      <c r="I49" s="93"/>
    </row>
    <row r="50" spans="1:9" x14ac:dyDescent="0.2">
      <c r="A50" s="93"/>
      <c r="B50" s="93"/>
      <c r="C50" s="93"/>
      <c r="D50" s="93"/>
      <c r="E50" s="93"/>
      <c r="F50" s="93"/>
      <c r="G50" s="93"/>
      <c r="H50" s="93"/>
      <c r="I50" s="93"/>
    </row>
  </sheetData>
  <mergeCells count="19">
    <mergeCell ref="A8:A9"/>
    <mergeCell ref="F40:G40"/>
    <mergeCell ref="A47:D47"/>
    <mergeCell ref="F47:G47"/>
    <mergeCell ref="A41:D41"/>
    <mergeCell ref="A42:D42"/>
    <mergeCell ref="F42:G42"/>
    <mergeCell ref="A46:D46"/>
    <mergeCell ref="F46:G46"/>
    <mergeCell ref="A1:H1"/>
    <mergeCell ref="A2:H2"/>
    <mergeCell ref="A3:H3"/>
    <mergeCell ref="A4:H4"/>
    <mergeCell ref="G8:G9"/>
    <mergeCell ref="B8:B9"/>
    <mergeCell ref="C8:C9"/>
    <mergeCell ref="D8:D9"/>
    <mergeCell ref="E8:E9"/>
    <mergeCell ref="H8:H9"/>
  </mergeCells>
  <phoneticPr fontId="18" type="noConversion"/>
  <pageMargins left="1.45" right="0.7" top="0.75" bottom="0.75" header="0.5" footer="0.5"/>
  <pageSetup scale="78" orientation="landscape" horizontalDpi="4294967294" verticalDpi="0" r:id="rId1"/>
  <headerFooter alignWithMargins="0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80"/>
  <sheetViews>
    <sheetView view="pageBreakPreview" topLeftCell="A49" zoomScaleNormal="100" workbookViewId="0">
      <selection activeCell="G41" sqref="G41"/>
    </sheetView>
  </sheetViews>
  <sheetFormatPr defaultRowHeight="12.75" x14ac:dyDescent="0.2"/>
  <cols>
    <col min="1" max="1" width="4.140625" customWidth="1"/>
    <col min="2" max="2" width="29" customWidth="1"/>
    <col min="3" max="3" width="6.5703125" customWidth="1"/>
    <col min="4" max="4" width="26" customWidth="1"/>
    <col min="5" max="5" width="30.7109375" customWidth="1"/>
    <col min="6" max="6" width="16.7109375" customWidth="1"/>
    <col min="7" max="7" width="30.28515625" customWidth="1"/>
    <col min="8" max="8" width="18.42578125" customWidth="1"/>
    <col min="9" max="9" width="13.42578125" bestFit="1" customWidth="1"/>
  </cols>
  <sheetData>
    <row r="1" spans="1:10" x14ac:dyDescent="0.2">
      <c r="A1" s="661" t="s">
        <v>221</v>
      </c>
      <c r="B1" s="661"/>
      <c r="C1" s="661"/>
      <c r="D1" s="661"/>
      <c r="E1" s="661"/>
      <c r="F1" s="661"/>
      <c r="G1" s="661"/>
      <c r="H1" s="661"/>
    </row>
    <row r="2" spans="1:10" x14ac:dyDescent="0.2">
      <c r="A2" s="661" t="s">
        <v>222</v>
      </c>
      <c r="B2" s="661"/>
      <c r="C2" s="661"/>
      <c r="D2" s="661"/>
      <c r="E2" s="661"/>
      <c r="F2" s="661"/>
      <c r="G2" s="661"/>
      <c r="H2" s="661"/>
    </row>
    <row r="3" spans="1:10" x14ac:dyDescent="0.2">
      <c r="A3" s="661" t="str">
        <f>+MASTER!G34</f>
        <v>BULAN  :  Januari  2014</v>
      </c>
      <c r="B3" s="661"/>
      <c r="C3" s="661"/>
      <c r="D3" s="661"/>
      <c r="E3" s="661"/>
      <c r="F3" s="661"/>
      <c r="G3" s="661"/>
      <c r="H3" s="661"/>
    </row>
    <row r="4" spans="1:10" x14ac:dyDescent="0.2">
      <c r="A4" s="661" t="s">
        <v>460</v>
      </c>
      <c r="B4" s="661"/>
      <c r="C4" s="661"/>
      <c r="D4" s="661"/>
      <c r="E4" s="661"/>
      <c r="F4" s="661"/>
      <c r="G4" s="661"/>
      <c r="H4" s="661"/>
    </row>
    <row r="5" spans="1:10" x14ac:dyDescent="0.2">
      <c r="A5" s="10"/>
      <c r="B5" s="10"/>
      <c r="C5" s="10"/>
      <c r="D5" s="10"/>
      <c r="E5" s="10"/>
      <c r="F5" s="10"/>
      <c r="G5" s="10"/>
      <c r="H5" s="10"/>
    </row>
    <row r="6" spans="1:10" x14ac:dyDescent="0.2">
      <c r="A6" s="1" t="s">
        <v>223</v>
      </c>
    </row>
    <row r="7" spans="1:10" ht="13.5" thickBot="1" x14ac:dyDescent="0.25"/>
    <row r="8" spans="1:10" x14ac:dyDescent="0.2">
      <c r="A8" s="703" t="s">
        <v>224</v>
      </c>
      <c r="B8" s="701" t="s">
        <v>225</v>
      </c>
      <c r="C8" s="701" t="s">
        <v>226</v>
      </c>
      <c r="D8" s="701" t="s">
        <v>161</v>
      </c>
      <c r="E8" s="701" t="s">
        <v>227</v>
      </c>
      <c r="F8" s="89" t="s">
        <v>163</v>
      </c>
      <c r="G8" s="701" t="s">
        <v>228</v>
      </c>
      <c r="H8" s="693" t="s">
        <v>229</v>
      </c>
    </row>
    <row r="9" spans="1:10" x14ac:dyDescent="0.2">
      <c r="A9" s="704"/>
      <c r="B9" s="702"/>
      <c r="C9" s="702"/>
      <c r="D9" s="702"/>
      <c r="E9" s="702"/>
      <c r="F9" s="91" t="s">
        <v>230</v>
      </c>
      <c r="G9" s="702"/>
      <c r="H9" s="694"/>
    </row>
    <row r="10" spans="1:10" x14ac:dyDescent="0.2">
      <c r="A10" s="340">
        <v>1</v>
      </c>
      <c r="B10" s="341">
        <v>2</v>
      </c>
      <c r="C10" s="341">
        <v>3</v>
      </c>
      <c r="D10" s="341">
        <v>4</v>
      </c>
      <c r="E10" s="341">
        <v>5</v>
      </c>
      <c r="F10" s="341">
        <v>6</v>
      </c>
      <c r="G10" s="341">
        <v>7</v>
      </c>
      <c r="H10" s="342">
        <v>8</v>
      </c>
    </row>
    <row r="11" spans="1:10" x14ac:dyDescent="0.2">
      <c r="A11" s="216"/>
      <c r="B11" s="539"/>
      <c r="C11" s="544"/>
      <c r="D11" s="445"/>
      <c r="E11" s="78"/>
      <c r="F11" s="402"/>
      <c r="G11" s="78"/>
      <c r="H11" s="491"/>
      <c r="J11" s="78" t="s">
        <v>231</v>
      </c>
    </row>
    <row r="12" spans="1:10" x14ac:dyDescent="0.2">
      <c r="A12" s="545">
        <v>1</v>
      </c>
      <c r="B12" s="546" t="s">
        <v>326</v>
      </c>
      <c r="C12" s="547">
        <v>24</v>
      </c>
      <c r="D12" s="545" t="s">
        <v>194</v>
      </c>
      <c r="E12" s="546" t="s">
        <v>195</v>
      </c>
      <c r="F12" s="548">
        <v>16500000</v>
      </c>
      <c r="G12" s="546" t="s">
        <v>144</v>
      </c>
      <c r="H12" s="549"/>
      <c r="I12" s="45"/>
      <c r="J12" s="78" t="s">
        <v>233</v>
      </c>
    </row>
    <row r="13" spans="1:10" x14ac:dyDescent="0.2">
      <c r="A13" s="545">
        <f>A12+1</f>
        <v>2</v>
      </c>
      <c r="B13" s="546" t="s">
        <v>326</v>
      </c>
      <c r="C13" s="547">
        <v>29</v>
      </c>
      <c r="D13" s="545" t="s">
        <v>194</v>
      </c>
      <c r="E13" s="546" t="s">
        <v>195</v>
      </c>
      <c r="F13" s="548">
        <v>7000000</v>
      </c>
      <c r="G13" s="546" t="s">
        <v>144</v>
      </c>
      <c r="H13" s="549"/>
      <c r="I13" s="45"/>
    </row>
    <row r="14" spans="1:10" x14ac:dyDescent="0.2">
      <c r="A14" s="545"/>
      <c r="B14" s="546"/>
      <c r="C14" s="550"/>
      <c r="D14" s="551"/>
      <c r="E14" s="546"/>
      <c r="F14" s="548"/>
      <c r="G14" s="546"/>
      <c r="H14" s="549"/>
      <c r="I14" s="45"/>
    </row>
    <row r="15" spans="1:10" x14ac:dyDescent="0.2">
      <c r="A15" s="545"/>
      <c r="B15" s="546"/>
      <c r="C15" s="550"/>
      <c r="D15" s="551"/>
      <c r="E15" s="546"/>
      <c r="F15" s="548"/>
      <c r="G15" s="546"/>
      <c r="H15" s="549"/>
      <c r="I15" s="45"/>
    </row>
    <row r="16" spans="1:10" x14ac:dyDescent="0.2">
      <c r="A16" s="545"/>
      <c r="B16" s="546"/>
      <c r="C16" s="550"/>
      <c r="D16" s="551"/>
      <c r="E16" s="546"/>
      <c r="F16" s="548"/>
      <c r="G16" s="546"/>
      <c r="H16" s="549"/>
      <c r="I16" s="45"/>
    </row>
    <row r="17" spans="1:9" x14ac:dyDescent="0.2">
      <c r="A17" s="545"/>
      <c r="B17" s="546"/>
      <c r="C17" s="550"/>
      <c r="D17" s="551"/>
      <c r="E17" s="546"/>
      <c r="F17" s="548"/>
      <c r="G17" s="546"/>
      <c r="H17" s="549"/>
      <c r="I17" s="45"/>
    </row>
    <row r="18" spans="1:9" x14ac:dyDescent="0.2">
      <c r="A18" s="545"/>
      <c r="B18" s="546"/>
      <c r="C18" s="550"/>
      <c r="D18" s="551"/>
      <c r="E18" s="546"/>
      <c r="F18" s="552"/>
      <c r="G18" s="546"/>
      <c r="H18" s="549"/>
      <c r="I18" s="45"/>
    </row>
    <row r="19" spans="1:9" x14ac:dyDescent="0.2">
      <c r="A19" s="545"/>
      <c r="B19" s="553"/>
      <c r="C19" s="550"/>
      <c r="D19" s="551"/>
      <c r="E19" s="546"/>
      <c r="F19" s="548"/>
      <c r="G19" s="546"/>
      <c r="H19" s="549"/>
    </row>
    <row r="20" spans="1:9" x14ac:dyDescent="0.2">
      <c r="A20" s="545"/>
      <c r="B20" s="553"/>
      <c r="C20" s="550"/>
      <c r="D20" s="551"/>
      <c r="E20" s="546"/>
      <c r="F20" s="548"/>
      <c r="G20" s="546"/>
      <c r="H20" s="549"/>
      <c r="I20" s="45"/>
    </row>
    <row r="21" spans="1:9" x14ac:dyDescent="0.2">
      <c r="A21" s="545"/>
      <c r="B21" s="553"/>
      <c r="C21" s="550"/>
      <c r="D21" s="551"/>
      <c r="E21" s="546"/>
      <c r="F21" s="548"/>
      <c r="G21" s="546"/>
      <c r="H21" s="549"/>
      <c r="I21" s="45"/>
    </row>
    <row r="22" spans="1:9" x14ac:dyDescent="0.2">
      <c r="A22" s="545"/>
      <c r="B22" s="553"/>
      <c r="C22" s="550"/>
      <c r="D22" s="551"/>
      <c r="E22" s="546"/>
      <c r="F22" s="548"/>
      <c r="G22" s="546"/>
      <c r="H22" s="549"/>
      <c r="I22" s="45"/>
    </row>
    <row r="23" spans="1:9" x14ac:dyDescent="0.2">
      <c r="A23" s="545"/>
      <c r="B23" s="553"/>
      <c r="C23" s="550"/>
      <c r="D23" s="551"/>
      <c r="E23" s="546"/>
      <c r="F23" s="548"/>
      <c r="G23" s="546"/>
      <c r="H23" s="549"/>
      <c r="I23" s="45"/>
    </row>
    <row r="24" spans="1:9" x14ac:dyDescent="0.2">
      <c r="A24" s="545"/>
      <c r="B24" s="553"/>
      <c r="C24" s="550"/>
      <c r="D24" s="551"/>
      <c r="E24" s="546"/>
      <c r="F24" s="548"/>
      <c r="G24" s="546"/>
      <c r="H24" s="549"/>
      <c r="I24" s="45"/>
    </row>
    <row r="25" spans="1:9" x14ac:dyDescent="0.2">
      <c r="A25" s="545"/>
      <c r="B25" s="553"/>
      <c r="C25" s="550"/>
      <c r="D25" s="551"/>
      <c r="E25" s="546"/>
      <c r="F25" s="548"/>
      <c r="G25" s="546"/>
      <c r="H25" s="549"/>
      <c r="I25" s="45"/>
    </row>
    <row r="26" spans="1:9" x14ac:dyDescent="0.2">
      <c r="A26" s="545"/>
      <c r="B26" s="553"/>
      <c r="C26" s="550"/>
      <c r="D26" s="551"/>
      <c r="E26" s="546"/>
      <c r="F26" s="548"/>
      <c r="G26" s="546"/>
      <c r="H26" s="549"/>
      <c r="I26" s="45"/>
    </row>
    <row r="27" spans="1:9" x14ac:dyDescent="0.2">
      <c r="A27" s="545"/>
      <c r="B27" s="553"/>
      <c r="C27" s="550"/>
      <c r="D27" s="551"/>
      <c r="E27" s="546"/>
      <c r="F27" s="548"/>
      <c r="G27" s="546"/>
      <c r="H27" s="549"/>
      <c r="I27" s="45"/>
    </row>
    <row r="28" spans="1:9" ht="6" customHeight="1" x14ac:dyDescent="0.2">
      <c r="A28" s="216"/>
      <c r="B28" s="489"/>
      <c r="C28" s="544"/>
      <c r="D28" s="197"/>
      <c r="E28" s="78"/>
      <c r="F28" s="402"/>
      <c r="G28" s="490"/>
      <c r="H28" s="92"/>
      <c r="I28" s="45">
        <f>SUM(F28:F28)</f>
        <v>0</v>
      </c>
    </row>
    <row r="29" spans="1:9" ht="13.5" thickBot="1" x14ac:dyDescent="0.25">
      <c r="A29" s="344"/>
      <c r="B29" s="345"/>
      <c r="C29" s="345"/>
      <c r="D29" s="345"/>
      <c r="E29" s="345" t="s">
        <v>337</v>
      </c>
      <c r="F29" s="346">
        <f>SUM(F11:F28)</f>
        <v>23500000</v>
      </c>
      <c r="G29" s="345"/>
      <c r="H29" s="347"/>
    </row>
    <row r="30" spans="1:9" x14ac:dyDescent="0.2">
      <c r="A30" s="581" t="s">
        <v>544</v>
      </c>
      <c r="B30" s="343"/>
      <c r="C30" s="93"/>
      <c r="D30" s="93"/>
      <c r="E30" s="93"/>
      <c r="F30" s="94"/>
      <c r="G30" s="93"/>
      <c r="H30" s="93"/>
      <c r="I30" s="93"/>
    </row>
    <row r="31" spans="1:9" x14ac:dyDescent="0.2">
      <c r="A31" s="93"/>
      <c r="B31" s="93"/>
      <c r="C31" s="93"/>
      <c r="D31" s="93"/>
      <c r="E31" s="93"/>
      <c r="F31" s="692" t="str">
        <f>+MASTER!G31</f>
        <v>Semarang, 30 Januari  2014</v>
      </c>
      <c r="G31" s="692"/>
      <c r="H31" s="93"/>
      <c r="I31" s="93"/>
    </row>
    <row r="32" spans="1:9" x14ac:dyDescent="0.2">
      <c r="A32" s="691" t="s">
        <v>143</v>
      </c>
      <c r="B32" s="691"/>
      <c r="C32" s="691"/>
      <c r="D32" s="691"/>
      <c r="E32" s="93"/>
      <c r="F32" s="94"/>
      <c r="G32" s="93"/>
      <c r="H32" s="93"/>
      <c r="I32" s="93"/>
    </row>
    <row r="33" spans="1:9" x14ac:dyDescent="0.2">
      <c r="A33" s="691" t="s">
        <v>85</v>
      </c>
      <c r="B33" s="691"/>
      <c r="C33" s="691"/>
      <c r="D33" s="691"/>
      <c r="E33" s="93"/>
      <c r="F33" s="692" t="s">
        <v>144</v>
      </c>
      <c r="G33" s="692"/>
      <c r="H33" s="93"/>
      <c r="I33" s="93"/>
    </row>
    <row r="34" spans="1:9" x14ac:dyDescent="0.2">
      <c r="A34" s="93"/>
      <c r="B34" s="93"/>
      <c r="C34" s="93"/>
      <c r="D34" s="93"/>
      <c r="E34" s="93"/>
      <c r="F34" s="94"/>
      <c r="G34" s="93"/>
      <c r="H34" s="93"/>
      <c r="I34" s="93"/>
    </row>
    <row r="35" spans="1:9" x14ac:dyDescent="0.2">
      <c r="A35" s="93"/>
      <c r="B35" s="93"/>
      <c r="C35" s="93"/>
      <c r="D35" s="93"/>
      <c r="E35" s="93"/>
      <c r="F35" s="94"/>
      <c r="G35" s="93"/>
      <c r="H35" s="93"/>
      <c r="I35" s="93"/>
    </row>
    <row r="36" spans="1:9" x14ac:dyDescent="0.2">
      <c r="A36" s="93"/>
      <c r="B36" s="93"/>
      <c r="C36" s="93"/>
      <c r="D36" s="93"/>
      <c r="E36" s="93"/>
      <c r="F36" s="94"/>
      <c r="G36" s="93"/>
      <c r="H36" s="93"/>
      <c r="I36" s="93"/>
    </row>
    <row r="37" spans="1:9" x14ac:dyDescent="0.2">
      <c r="A37" s="705" t="s">
        <v>86</v>
      </c>
      <c r="B37" s="705"/>
      <c r="C37" s="705"/>
      <c r="D37" s="705"/>
      <c r="E37" s="93"/>
      <c r="F37" s="705" t="str">
        <f>MASTER!H76</f>
        <v>S i s w a n t o, S E</v>
      </c>
      <c r="G37" s="705"/>
      <c r="H37" s="93"/>
      <c r="I37" s="93"/>
    </row>
    <row r="38" spans="1:9" x14ac:dyDescent="0.2">
      <c r="A38" s="691" t="s">
        <v>338</v>
      </c>
      <c r="B38" s="691"/>
      <c r="C38" s="691"/>
      <c r="D38" s="691"/>
      <c r="E38" s="93"/>
      <c r="F38" s="691" t="str">
        <f>MASTER!H77</f>
        <v>NIP. 19640814 199103 1 011</v>
      </c>
      <c r="G38" s="691"/>
      <c r="H38" s="93"/>
      <c r="I38" s="93"/>
    </row>
    <row r="39" spans="1:9" ht="6.75" customHeight="1" x14ac:dyDescent="0.2">
      <c r="A39" s="93"/>
      <c r="B39" s="93"/>
      <c r="C39" s="93"/>
      <c r="D39" s="93"/>
      <c r="E39" s="93"/>
      <c r="F39" s="93"/>
      <c r="G39" s="93"/>
      <c r="H39" s="93"/>
      <c r="I39" s="93"/>
    </row>
    <row r="40" spans="1:9" x14ac:dyDescent="0.2">
      <c r="A40" s="661" t="s">
        <v>221</v>
      </c>
      <c r="B40" s="661"/>
      <c r="C40" s="661"/>
      <c r="D40" s="661"/>
      <c r="E40" s="661"/>
      <c r="F40" s="661"/>
      <c r="G40" s="661"/>
      <c r="H40" s="661"/>
      <c r="I40" s="93"/>
    </row>
    <row r="41" spans="1:9" x14ac:dyDescent="0.2">
      <c r="A41" s="661" t="s">
        <v>222</v>
      </c>
      <c r="B41" s="661"/>
      <c r="C41" s="661"/>
      <c r="D41" s="661"/>
      <c r="E41" s="661"/>
      <c r="F41" s="661"/>
      <c r="G41" s="661"/>
      <c r="H41" s="661"/>
    </row>
    <row r="42" spans="1:9" x14ac:dyDescent="0.2">
      <c r="A42" s="661" t="str">
        <f>A3</f>
        <v>BULAN  :  Januari  2014</v>
      </c>
      <c r="B42" s="661"/>
      <c r="C42" s="661"/>
      <c r="D42" s="661"/>
      <c r="E42" s="661"/>
      <c r="F42" s="661"/>
      <c r="G42" s="661"/>
      <c r="H42" s="661"/>
    </row>
    <row r="43" spans="1:9" x14ac:dyDescent="0.2">
      <c r="A43" s="661" t="str">
        <f>A4</f>
        <v>TAHUN ANGGARAN 2014</v>
      </c>
      <c r="B43" s="661"/>
      <c r="C43" s="661"/>
      <c r="D43" s="661"/>
      <c r="E43" s="661"/>
      <c r="F43" s="661"/>
      <c r="G43" s="661"/>
      <c r="H43" s="661"/>
    </row>
    <row r="44" spans="1:9" x14ac:dyDescent="0.2">
      <c r="A44" s="10"/>
      <c r="B44" s="10"/>
      <c r="C44" s="10"/>
      <c r="D44" s="10"/>
      <c r="E44" s="10"/>
      <c r="F44" s="10"/>
      <c r="G44" s="10"/>
      <c r="H44" s="10"/>
    </row>
    <row r="45" spans="1:9" x14ac:dyDescent="0.2">
      <c r="A45" s="1" t="s">
        <v>223</v>
      </c>
    </row>
    <row r="46" spans="1:9" ht="13.5" thickBot="1" x14ac:dyDescent="0.25"/>
    <row r="47" spans="1:9" x14ac:dyDescent="0.2">
      <c r="A47" s="703" t="s">
        <v>224</v>
      </c>
      <c r="B47" s="701" t="s">
        <v>225</v>
      </c>
      <c r="C47" s="701" t="s">
        <v>226</v>
      </c>
      <c r="D47" s="701" t="s">
        <v>161</v>
      </c>
      <c r="E47" s="701" t="s">
        <v>227</v>
      </c>
      <c r="F47" s="89" t="s">
        <v>163</v>
      </c>
      <c r="G47" s="701" t="s">
        <v>228</v>
      </c>
      <c r="H47" s="693" t="s">
        <v>229</v>
      </c>
    </row>
    <row r="48" spans="1:9" x14ac:dyDescent="0.2">
      <c r="A48" s="704"/>
      <c r="B48" s="702"/>
      <c r="C48" s="702"/>
      <c r="D48" s="702"/>
      <c r="E48" s="702"/>
      <c r="F48" s="91" t="s">
        <v>230</v>
      </c>
      <c r="G48" s="702"/>
      <c r="H48" s="694"/>
    </row>
    <row r="49" spans="1:8" x14ac:dyDescent="0.2">
      <c r="A49" s="340">
        <v>1</v>
      </c>
      <c r="B49" s="341">
        <v>2</v>
      </c>
      <c r="C49" s="341">
        <v>3</v>
      </c>
      <c r="D49" s="341">
        <v>4</v>
      </c>
      <c r="E49" s="341">
        <v>5</v>
      </c>
      <c r="F49" s="341">
        <v>6</v>
      </c>
      <c r="G49" s="341">
        <v>7</v>
      </c>
      <c r="H49" s="342">
        <v>8</v>
      </c>
    </row>
    <row r="50" spans="1:8" x14ac:dyDescent="0.2">
      <c r="A50" s="216"/>
      <c r="B50" s="539"/>
      <c r="C50" s="544"/>
      <c r="D50" s="445"/>
      <c r="E50" s="78"/>
      <c r="F50" s="402"/>
      <c r="G50" s="78"/>
      <c r="H50" s="491"/>
    </row>
    <row r="51" spans="1:8" x14ac:dyDescent="0.2">
      <c r="A51" s="545">
        <v>1</v>
      </c>
      <c r="B51" s="546" t="s">
        <v>327</v>
      </c>
      <c r="C51" s="547">
        <v>30</v>
      </c>
      <c r="D51" s="554" t="s">
        <v>198</v>
      </c>
      <c r="E51" s="555" t="s">
        <v>234</v>
      </c>
      <c r="F51" s="548">
        <v>4880270</v>
      </c>
      <c r="G51" s="546" t="s">
        <v>507</v>
      </c>
      <c r="H51" s="549"/>
    </row>
    <row r="52" spans="1:8" x14ac:dyDescent="0.2">
      <c r="A52" s="545">
        <f>A51+1</f>
        <v>2</v>
      </c>
      <c r="B52" s="546" t="s">
        <v>327</v>
      </c>
      <c r="C52" s="547">
        <v>30</v>
      </c>
      <c r="D52" s="545" t="s">
        <v>194</v>
      </c>
      <c r="E52" s="546" t="s">
        <v>195</v>
      </c>
      <c r="F52" s="548">
        <v>8500000</v>
      </c>
      <c r="G52" s="546" t="s">
        <v>507</v>
      </c>
      <c r="H52" s="549"/>
    </row>
    <row r="53" spans="1:8" x14ac:dyDescent="0.2">
      <c r="A53" s="545">
        <f t="shared" ref="A53:A64" si="0">A52+1</f>
        <v>3</v>
      </c>
      <c r="B53" s="546" t="s">
        <v>327</v>
      </c>
      <c r="C53" s="547">
        <v>30</v>
      </c>
      <c r="D53" s="554" t="s">
        <v>199</v>
      </c>
      <c r="E53" s="555" t="s">
        <v>131</v>
      </c>
      <c r="F53" s="548">
        <v>1830000</v>
      </c>
      <c r="G53" s="546" t="s">
        <v>507</v>
      </c>
      <c r="H53" s="549"/>
    </row>
    <row r="54" spans="1:8" x14ac:dyDescent="0.2">
      <c r="A54" s="545">
        <f t="shared" si="0"/>
        <v>4</v>
      </c>
      <c r="B54" s="546" t="s">
        <v>327</v>
      </c>
      <c r="C54" s="547">
        <v>30</v>
      </c>
      <c r="D54" s="554" t="s">
        <v>200</v>
      </c>
      <c r="E54" s="555" t="s">
        <v>262</v>
      </c>
      <c r="F54" s="548">
        <v>150000</v>
      </c>
      <c r="G54" s="546" t="s">
        <v>507</v>
      </c>
      <c r="H54" s="549"/>
    </row>
    <row r="55" spans="1:8" x14ac:dyDescent="0.2">
      <c r="A55" s="545">
        <f t="shared" si="0"/>
        <v>5</v>
      </c>
      <c r="B55" s="546" t="s">
        <v>327</v>
      </c>
      <c r="C55" s="547">
        <v>30</v>
      </c>
      <c r="D55" s="554" t="s">
        <v>307</v>
      </c>
      <c r="E55" s="555" t="s">
        <v>139</v>
      </c>
      <c r="F55" s="548">
        <v>2386700</v>
      </c>
      <c r="G55" s="546" t="s">
        <v>507</v>
      </c>
      <c r="H55" s="549"/>
    </row>
    <row r="56" spans="1:8" x14ac:dyDescent="0.2">
      <c r="A56" s="545">
        <f t="shared" si="0"/>
        <v>6</v>
      </c>
      <c r="B56" s="546" t="s">
        <v>508</v>
      </c>
      <c r="C56" s="547">
        <v>30</v>
      </c>
      <c r="D56" s="554" t="s">
        <v>198</v>
      </c>
      <c r="E56" s="555" t="s">
        <v>234</v>
      </c>
      <c r="F56" s="548">
        <v>20000000</v>
      </c>
      <c r="G56" s="546" t="s">
        <v>507</v>
      </c>
      <c r="H56" s="549"/>
    </row>
    <row r="57" spans="1:8" x14ac:dyDescent="0.2">
      <c r="A57" s="545">
        <f t="shared" si="0"/>
        <v>7</v>
      </c>
      <c r="B57" s="546" t="s">
        <v>509</v>
      </c>
      <c r="C57" s="547">
        <v>30</v>
      </c>
      <c r="D57" s="554" t="s">
        <v>198</v>
      </c>
      <c r="E57" s="555" t="s">
        <v>234</v>
      </c>
      <c r="F57" s="548">
        <v>9701000</v>
      </c>
      <c r="G57" s="546" t="s">
        <v>507</v>
      </c>
      <c r="H57" s="549"/>
    </row>
    <row r="58" spans="1:8" x14ac:dyDescent="0.2">
      <c r="A58" s="545">
        <f t="shared" si="0"/>
        <v>8</v>
      </c>
      <c r="B58" s="546" t="s">
        <v>510</v>
      </c>
      <c r="C58" s="547">
        <v>30</v>
      </c>
      <c r="D58" s="554" t="s">
        <v>198</v>
      </c>
      <c r="E58" s="555" t="s">
        <v>234</v>
      </c>
      <c r="F58" s="548">
        <v>36971000</v>
      </c>
      <c r="G58" s="546" t="s">
        <v>507</v>
      </c>
      <c r="H58" s="549"/>
    </row>
    <row r="59" spans="1:8" x14ac:dyDescent="0.2">
      <c r="A59" s="545">
        <f t="shared" si="0"/>
        <v>9</v>
      </c>
      <c r="B59" s="546" t="s">
        <v>510</v>
      </c>
      <c r="C59" s="547">
        <v>30</v>
      </c>
      <c r="D59" s="554" t="s">
        <v>199</v>
      </c>
      <c r="E59" s="555" t="s">
        <v>131</v>
      </c>
      <c r="F59" s="548">
        <v>180000</v>
      </c>
      <c r="G59" s="546" t="s">
        <v>507</v>
      </c>
      <c r="H59" s="549"/>
    </row>
    <row r="60" spans="1:8" x14ac:dyDescent="0.2">
      <c r="A60" s="545">
        <f t="shared" si="0"/>
        <v>10</v>
      </c>
      <c r="B60" s="546" t="s">
        <v>511</v>
      </c>
      <c r="C60" s="547">
        <v>30</v>
      </c>
      <c r="D60" s="554" t="s">
        <v>198</v>
      </c>
      <c r="E60" s="555" t="s">
        <v>234</v>
      </c>
      <c r="F60" s="548">
        <v>14514350</v>
      </c>
      <c r="G60" s="546" t="s">
        <v>507</v>
      </c>
      <c r="H60" s="549"/>
    </row>
    <row r="61" spans="1:8" x14ac:dyDescent="0.2">
      <c r="A61" s="545">
        <f t="shared" si="0"/>
        <v>11</v>
      </c>
      <c r="B61" s="546" t="s">
        <v>511</v>
      </c>
      <c r="C61" s="547">
        <v>30</v>
      </c>
      <c r="D61" s="554" t="s">
        <v>199</v>
      </c>
      <c r="E61" s="555" t="s">
        <v>131</v>
      </c>
      <c r="F61" s="548">
        <v>1800000</v>
      </c>
      <c r="G61" s="546" t="s">
        <v>507</v>
      </c>
      <c r="H61" s="549"/>
    </row>
    <row r="62" spans="1:8" x14ac:dyDescent="0.2">
      <c r="A62" s="545">
        <f t="shared" si="0"/>
        <v>12</v>
      </c>
      <c r="B62" s="546" t="s">
        <v>511</v>
      </c>
      <c r="C62" s="547">
        <v>30</v>
      </c>
      <c r="D62" s="554" t="s">
        <v>200</v>
      </c>
      <c r="E62" s="555" t="s">
        <v>262</v>
      </c>
      <c r="F62" s="548">
        <v>150000</v>
      </c>
      <c r="G62" s="546" t="s">
        <v>507</v>
      </c>
      <c r="H62" s="549"/>
    </row>
    <row r="63" spans="1:8" x14ac:dyDescent="0.2">
      <c r="A63" s="545">
        <f t="shared" si="0"/>
        <v>13</v>
      </c>
      <c r="B63" s="546" t="s">
        <v>512</v>
      </c>
      <c r="C63" s="547">
        <v>30</v>
      </c>
      <c r="D63" s="554" t="s">
        <v>199</v>
      </c>
      <c r="E63" s="555" t="s">
        <v>131</v>
      </c>
      <c r="F63" s="548">
        <v>600000</v>
      </c>
      <c r="G63" s="546" t="s">
        <v>507</v>
      </c>
      <c r="H63" s="549"/>
    </row>
    <row r="64" spans="1:8" x14ac:dyDescent="0.2">
      <c r="A64" s="545">
        <f t="shared" si="0"/>
        <v>14</v>
      </c>
      <c r="B64" s="546" t="s">
        <v>512</v>
      </c>
      <c r="C64" s="547">
        <v>30</v>
      </c>
      <c r="D64" s="554" t="s">
        <v>198</v>
      </c>
      <c r="E64" s="555" t="s">
        <v>234</v>
      </c>
      <c r="F64" s="548">
        <v>17140800</v>
      </c>
      <c r="G64" s="546" t="s">
        <v>507</v>
      </c>
      <c r="H64" s="549"/>
    </row>
    <row r="65" spans="1:8" x14ac:dyDescent="0.2">
      <c r="A65" s="545"/>
      <c r="B65" s="553"/>
      <c r="C65" s="550"/>
      <c r="D65" s="551"/>
      <c r="E65" s="546"/>
      <c r="F65" s="548"/>
      <c r="G65" s="546"/>
      <c r="H65" s="549"/>
    </row>
    <row r="66" spans="1:8" x14ac:dyDescent="0.2">
      <c r="A66" s="545"/>
      <c r="B66" s="553"/>
      <c r="C66" s="550"/>
      <c r="D66" s="551"/>
      <c r="E66" s="546"/>
      <c r="F66" s="548"/>
      <c r="G66" s="546"/>
      <c r="H66" s="549"/>
    </row>
    <row r="67" spans="1:8" ht="6" customHeight="1" x14ac:dyDescent="0.2">
      <c r="A67" s="216"/>
      <c r="B67" s="489"/>
      <c r="C67" s="544"/>
      <c r="D67" s="197"/>
      <c r="E67" s="78"/>
      <c r="F67" s="402"/>
      <c r="G67" s="490"/>
      <c r="H67" s="92"/>
    </row>
    <row r="68" spans="1:8" ht="13.5" thickBot="1" x14ac:dyDescent="0.25">
      <c r="A68" s="344"/>
      <c r="B68" s="345"/>
      <c r="C68" s="345"/>
      <c r="D68" s="345"/>
      <c r="E68" s="345" t="s">
        <v>337</v>
      </c>
      <c r="F68" s="346">
        <f>SUM(F50:F67)</f>
        <v>118804120</v>
      </c>
      <c r="G68" s="345"/>
      <c r="H68" s="347"/>
    </row>
    <row r="69" spans="1:8" x14ac:dyDescent="0.2">
      <c r="A69" s="581" t="s">
        <v>545</v>
      </c>
      <c r="B69" s="343"/>
      <c r="C69" s="93"/>
      <c r="D69" s="93"/>
      <c r="E69" s="93"/>
      <c r="F69" s="94"/>
      <c r="G69" s="93"/>
      <c r="H69" s="93"/>
    </row>
    <row r="70" spans="1:8" x14ac:dyDescent="0.2">
      <c r="A70" s="581"/>
      <c r="B70" s="343"/>
      <c r="C70" s="93"/>
      <c r="D70" s="93"/>
      <c r="E70" s="93"/>
      <c r="F70" s="94"/>
      <c r="G70" s="93"/>
      <c r="H70" s="93"/>
    </row>
    <row r="71" spans="1:8" x14ac:dyDescent="0.2">
      <c r="A71" s="581"/>
      <c r="B71" s="343"/>
      <c r="C71" s="93"/>
      <c r="D71" s="93"/>
      <c r="E71" s="93"/>
      <c r="F71" s="94"/>
      <c r="G71" s="93"/>
      <c r="H71" s="93"/>
    </row>
    <row r="72" spans="1:8" x14ac:dyDescent="0.2">
      <c r="A72" s="93"/>
      <c r="B72" s="93"/>
      <c r="C72" s="93"/>
      <c r="D72" s="93"/>
      <c r="E72" s="93"/>
      <c r="F72" s="692" t="str">
        <f>F31</f>
        <v>Semarang, 30 Januari  2014</v>
      </c>
      <c r="G72" s="692"/>
      <c r="H72" s="93"/>
    </row>
    <row r="73" spans="1:8" x14ac:dyDescent="0.2">
      <c r="A73" s="691" t="s">
        <v>143</v>
      </c>
      <c r="B73" s="691"/>
      <c r="C73" s="691"/>
      <c r="D73" s="691"/>
      <c r="E73" s="93"/>
      <c r="F73" s="94"/>
      <c r="G73" s="93"/>
      <c r="H73" s="93"/>
    </row>
    <row r="74" spans="1:8" x14ac:dyDescent="0.2">
      <c r="A74" s="691" t="s">
        <v>85</v>
      </c>
      <c r="B74" s="691"/>
      <c r="C74" s="691"/>
      <c r="D74" s="691"/>
      <c r="E74" s="93"/>
      <c r="F74" s="692" t="s">
        <v>144</v>
      </c>
      <c r="G74" s="692"/>
      <c r="H74" s="93"/>
    </row>
    <row r="75" spans="1:8" x14ac:dyDescent="0.2">
      <c r="A75" s="93"/>
      <c r="B75" s="93"/>
      <c r="C75" s="93"/>
      <c r="D75" s="93"/>
      <c r="E75" s="93"/>
      <c r="F75" s="94"/>
      <c r="G75" s="93"/>
      <c r="H75" s="93"/>
    </row>
    <row r="76" spans="1:8" x14ac:dyDescent="0.2">
      <c r="A76" s="93"/>
      <c r="B76" s="93"/>
      <c r="C76" s="93"/>
      <c r="D76" s="93"/>
      <c r="E76" s="93"/>
      <c r="F76" s="94"/>
      <c r="G76" s="93"/>
      <c r="H76" s="93"/>
    </row>
    <row r="77" spans="1:8" x14ac:dyDescent="0.2">
      <c r="A77" s="93"/>
      <c r="B77" s="93"/>
      <c r="C77" s="93"/>
      <c r="D77" s="93"/>
      <c r="E77" s="93"/>
      <c r="F77" s="94"/>
      <c r="G77" s="93"/>
      <c r="H77" s="93"/>
    </row>
    <row r="78" spans="1:8" x14ac:dyDescent="0.2">
      <c r="A78" s="705" t="s">
        <v>86</v>
      </c>
      <c r="B78" s="705"/>
      <c r="C78" s="705"/>
      <c r="D78" s="705"/>
      <c r="E78" s="93"/>
      <c r="F78" s="705" t="str">
        <f>F37</f>
        <v>S i s w a n t o, S E</v>
      </c>
      <c r="G78" s="705"/>
      <c r="H78" s="93"/>
    </row>
    <row r="79" spans="1:8" x14ac:dyDescent="0.2">
      <c r="A79" s="691" t="s">
        <v>338</v>
      </c>
      <c r="B79" s="691"/>
      <c r="C79" s="691"/>
      <c r="D79" s="691"/>
      <c r="E79" s="93"/>
      <c r="F79" s="691" t="str">
        <f>F38</f>
        <v>NIP. 19640814 199103 1 011</v>
      </c>
      <c r="G79" s="691"/>
      <c r="H79" s="93"/>
    </row>
    <row r="80" spans="1:8" ht="5.25" customHeight="1" x14ac:dyDescent="0.2">
      <c r="A80" s="93"/>
      <c r="B80" s="93"/>
      <c r="C80" s="93"/>
      <c r="D80" s="93"/>
      <c r="E80" s="93"/>
      <c r="F80" s="93"/>
      <c r="G80" s="93"/>
      <c r="H80" s="93"/>
    </row>
  </sheetData>
  <mergeCells count="38">
    <mergeCell ref="H47:H48"/>
    <mergeCell ref="F72:G72"/>
    <mergeCell ref="A79:D79"/>
    <mergeCell ref="F79:G79"/>
    <mergeCell ref="A73:D73"/>
    <mergeCell ref="A74:D74"/>
    <mergeCell ref="F74:G74"/>
    <mergeCell ref="A78:D78"/>
    <mergeCell ref="F78:G78"/>
    <mergeCell ref="A47:A48"/>
    <mergeCell ref="B47:B48"/>
    <mergeCell ref="C47:C48"/>
    <mergeCell ref="D47:D48"/>
    <mergeCell ref="E47:E48"/>
    <mergeCell ref="D8:D9"/>
    <mergeCell ref="G47:G48"/>
    <mergeCell ref="F33:G33"/>
    <mergeCell ref="F31:G31"/>
    <mergeCell ref="E8:E9"/>
    <mergeCell ref="G8:G9"/>
    <mergeCell ref="A40:H40"/>
    <mergeCell ref="A41:H41"/>
    <mergeCell ref="A42:H42"/>
    <mergeCell ref="A43:H43"/>
    <mergeCell ref="A37:D37"/>
    <mergeCell ref="F37:G37"/>
    <mergeCell ref="A38:D38"/>
    <mergeCell ref="F38:G38"/>
    <mergeCell ref="A32:D32"/>
    <mergeCell ref="A33:D33"/>
    <mergeCell ref="A1:H1"/>
    <mergeCell ref="A2:H2"/>
    <mergeCell ref="A3:H3"/>
    <mergeCell ref="A4:H4"/>
    <mergeCell ref="H8:H9"/>
    <mergeCell ref="A8:A9"/>
    <mergeCell ref="B8:B9"/>
    <mergeCell ref="C8:C9"/>
  </mergeCells>
  <phoneticPr fontId="18" type="noConversion"/>
  <pageMargins left="1" right="0" top="0.75" bottom="0" header="0.3" footer="0.3"/>
  <pageSetup paperSize="5" scale="90" orientation="landscape" horizontalDpi="4294967294" verticalDpi="0" r:id="rId1"/>
  <rowBreaks count="2" manualBreakCount="2">
    <brk id="39" max="7" man="1"/>
    <brk id="80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2:T178"/>
  <sheetViews>
    <sheetView view="pageBreakPreview" topLeftCell="A52" zoomScale="90" zoomScaleNormal="100" workbookViewId="0">
      <selection activeCell="G41" sqref="G41"/>
    </sheetView>
  </sheetViews>
  <sheetFormatPr defaultRowHeight="12.75" x14ac:dyDescent="0.2"/>
  <cols>
    <col min="1" max="1" width="7.42578125" customWidth="1"/>
    <col min="2" max="2" width="8.140625" customWidth="1"/>
    <col min="3" max="3" width="17.7109375" customWidth="1"/>
    <col min="4" max="4" width="14.7109375" customWidth="1"/>
    <col min="5" max="5" width="28.7109375" customWidth="1"/>
    <col min="6" max="6" width="37" customWidth="1"/>
    <col min="7" max="7" width="15.7109375" customWidth="1"/>
    <col min="8" max="8" width="6.28515625" customWidth="1"/>
    <col min="9" max="9" width="18.42578125" customWidth="1"/>
    <col min="10" max="10" width="15.7109375" customWidth="1"/>
    <col min="11" max="11" width="6.7109375" customWidth="1"/>
    <col min="12" max="12" width="8" customWidth="1"/>
    <col min="13" max="13" width="24.42578125" customWidth="1"/>
  </cols>
  <sheetData>
    <row r="2" spans="1:13" ht="18" x14ac:dyDescent="0.25">
      <c r="A2" s="740" t="s">
        <v>178</v>
      </c>
      <c r="B2" s="740"/>
      <c r="C2" s="740"/>
      <c r="D2" s="740"/>
      <c r="E2" s="740"/>
      <c r="F2" s="740"/>
      <c r="G2" s="740"/>
      <c r="H2" s="740"/>
      <c r="I2" s="740"/>
      <c r="J2" s="740"/>
      <c r="K2" s="77" t="s">
        <v>179</v>
      </c>
    </row>
    <row r="3" spans="1:13" ht="15.75" x14ac:dyDescent="0.25">
      <c r="A3" s="730" t="s">
        <v>180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</row>
    <row r="4" spans="1:13" ht="15.75" x14ac:dyDescent="0.25">
      <c r="A4" s="730" t="s">
        <v>181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13" ht="15.75" x14ac:dyDescent="0.2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</row>
    <row r="6" spans="1:13" x14ac:dyDescent="0.2">
      <c r="A6" s="85" t="s">
        <v>182</v>
      </c>
      <c r="B6" s="248" t="s">
        <v>0</v>
      </c>
      <c r="C6" s="200" t="s">
        <v>306</v>
      </c>
      <c r="D6" s="85"/>
      <c r="E6" s="85"/>
      <c r="F6" s="85"/>
      <c r="G6" s="85"/>
      <c r="H6" s="85"/>
      <c r="I6" s="85"/>
      <c r="J6" s="85"/>
      <c r="K6" s="85"/>
    </row>
    <row r="7" spans="1:13" x14ac:dyDescent="0.2">
      <c r="A7" s="85" t="s">
        <v>183</v>
      </c>
      <c r="B7" s="248" t="s">
        <v>0</v>
      </c>
      <c r="C7" s="201" t="str">
        <f>+MASTER!H38</f>
        <v>Januari  2014</v>
      </c>
      <c r="D7" s="85"/>
      <c r="E7" s="85"/>
      <c r="F7" s="85"/>
      <c r="G7" s="85"/>
      <c r="H7" s="85"/>
      <c r="I7" s="85"/>
      <c r="J7" s="85"/>
      <c r="K7" s="85"/>
    </row>
    <row r="8" spans="1:13" x14ac:dyDescent="0.2">
      <c r="A8" s="85"/>
      <c r="B8" s="85"/>
      <c r="C8" s="85"/>
      <c r="D8" s="85"/>
      <c r="E8" s="85"/>
      <c r="F8" s="85"/>
      <c r="G8" s="85"/>
      <c r="H8" s="85"/>
      <c r="I8" s="85"/>
      <c r="J8" s="85"/>
      <c r="K8" s="85" t="s">
        <v>184</v>
      </c>
    </row>
    <row r="9" spans="1:13" ht="12.75" customHeight="1" x14ac:dyDescent="0.2">
      <c r="A9" s="774" t="s">
        <v>185</v>
      </c>
      <c r="B9" s="777" t="s">
        <v>112</v>
      </c>
      <c r="C9" s="778"/>
      <c r="D9" s="778"/>
      <c r="E9" s="778"/>
      <c r="F9" s="778"/>
      <c r="G9" s="779"/>
      <c r="H9" s="777" t="s">
        <v>113</v>
      </c>
      <c r="I9" s="778"/>
      <c r="J9" s="779"/>
      <c r="K9" s="774" t="s">
        <v>186</v>
      </c>
    </row>
    <row r="10" spans="1:13" x14ac:dyDescent="0.2">
      <c r="A10" s="775"/>
      <c r="B10" s="780"/>
      <c r="C10" s="781"/>
      <c r="D10" s="781"/>
      <c r="E10" s="781"/>
      <c r="F10" s="781"/>
      <c r="G10" s="782"/>
      <c r="H10" s="780"/>
      <c r="I10" s="781"/>
      <c r="J10" s="782"/>
      <c r="K10" s="775"/>
    </row>
    <row r="11" spans="1:13" ht="12.75" customHeight="1" x14ac:dyDescent="0.2">
      <c r="A11" s="775"/>
      <c r="B11" s="774" t="s">
        <v>187</v>
      </c>
      <c r="C11" s="774" t="s">
        <v>188</v>
      </c>
      <c r="D11" s="774" t="s">
        <v>189</v>
      </c>
      <c r="E11" s="774" t="s">
        <v>106</v>
      </c>
      <c r="F11" s="774" t="s">
        <v>190</v>
      </c>
      <c r="G11" s="774" t="s">
        <v>191</v>
      </c>
      <c r="H11" s="774" t="s">
        <v>187</v>
      </c>
      <c r="I11" s="774" t="s">
        <v>192</v>
      </c>
      <c r="J11" s="774" t="s">
        <v>191</v>
      </c>
      <c r="K11" s="775"/>
    </row>
    <row r="12" spans="1:13" ht="12.75" customHeight="1" x14ac:dyDescent="0.2">
      <c r="A12" s="776"/>
      <c r="B12" s="776"/>
      <c r="C12" s="776"/>
      <c r="D12" s="776"/>
      <c r="E12" s="776"/>
      <c r="F12" s="776"/>
      <c r="G12" s="776"/>
      <c r="H12" s="776"/>
      <c r="I12" s="776"/>
      <c r="J12" s="776"/>
      <c r="K12" s="776"/>
    </row>
    <row r="13" spans="1:13" x14ac:dyDescent="0.2">
      <c r="A13" s="202">
        <v>1</v>
      </c>
      <c r="B13" s="202">
        <v>2</v>
      </c>
      <c r="C13" s="202">
        <v>3</v>
      </c>
      <c r="D13" s="202">
        <v>4</v>
      </c>
      <c r="E13" s="202">
        <v>5</v>
      </c>
      <c r="F13" s="202">
        <v>6</v>
      </c>
      <c r="G13" s="202">
        <v>7</v>
      </c>
      <c r="H13" s="202">
        <v>8</v>
      </c>
      <c r="I13" s="202">
        <v>9</v>
      </c>
      <c r="J13" s="202">
        <v>10</v>
      </c>
      <c r="K13" s="202">
        <v>11</v>
      </c>
    </row>
    <row r="14" spans="1:13" ht="8.25" customHeight="1" x14ac:dyDescent="0.2">
      <c r="A14" s="203"/>
      <c r="B14" s="240"/>
      <c r="C14" s="241"/>
      <c r="D14" s="203"/>
      <c r="E14" s="194"/>
      <c r="F14" s="63"/>
      <c r="G14" s="495"/>
      <c r="H14" s="240"/>
      <c r="I14" s="241"/>
      <c r="J14" s="27"/>
      <c r="K14" s="194"/>
    </row>
    <row r="15" spans="1:13" x14ac:dyDescent="0.2">
      <c r="A15" s="216">
        <v>1</v>
      </c>
      <c r="B15" s="240">
        <v>30</v>
      </c>
      <c r="C15" s="241">
        <v>3</v>
      </c>
      <c r="D15" s="203" t="s">
        <v>193</v>
      </c>
      <c r="E15" s="542" t="s">
        <v>198</v>
      </c>
      <c r="F15" s="127" t="s">
        <v>234</v>
      </c>
      <c r="G15" s="495">
        <v>4880270</v>
      </c>
      <c r="H15" s="240">
        <v>30</v>
      </c>
      <c r="I15" s="241" t="s">
        <v>504</v>
      </c>
      <c r="J15" s="27">
        <f t="shared" ref="J15:J28" si="0">G15</f>
        <v>4880270</v>
      </c>
      <c r="K15" s="194"/>
      <c r="L15" s="127" t="s">
        <v>234</v>
      </c>
      <c r="M15" s="542" t="s">
        <v>198</v>
      </c>
    </row>
    <row r="16" spans="1:13" x14ac:dyDescent="0.2">
      <c r="A16" s="203">
        <f t="shared" ref="A16:A28" si="1">A15+1</f>
        <v>2</v>
      </c>
      <c r="B16" s="240">
        <v>30</v>
      </c>
      <c r="C16" s="241">
        <f t="shared" ref="C16:C28" si="2">C15+1</f>
        <v>4</v>
      </c>
      <c r="D16" s="203" t="s">
        <v>193</v>
      </c>
      <c r="E16" s="203" t="s">
        <v>194</v>
      </c>
      <c r="F16" s="63" t="s">
        <v>195</v>
      </c>
      <c r="G16" s="495">
        <v>8500000</v>
      </c>
      <c r="H16" s="240">
        <v>30</v>
      </c>
      <c r="I16" s="241" t="s">
        <v>504</v>
      </c>
      <c r="J16" s="27">
        <f t="shared" si="0"/>
        <v>8500000</v>
      </c>
      <c r="K16" s="194"/>
      <c r="L16" s="121" t="s">
        <v>195</v>
      </c>
      <c r="M16" s="542" t="s">
        <v>194</v>
      </c>
    </row>
    <row r="17" spans="1:13" x14ac:dyDescent="0.2">
      <c r="A17" s="203">
        <f t="shared" si="1"/>
        <v>3</v>
      </c>
      <c r="B17" s="240">
        <v>30</v>
      </c>
      <c r="C17" s="241">
        <f t="shared" si="2"/>
        <v>5</v>
      </c>
      <c r="D17" s="203" t="s">
        <v>193</v>
      </c>
      <c r="E17" s="542" t="s">
        <v>199</v>
      </c>
      <c r="F17" s="127" t="s">
        <v>131</v>
      </c>
      <c r="G17" s="495">
        <v>1830000</v>
      </c>
      <c r="H17" s="240">
        <v>30</v>
      </c>
      <c r="I17" s="241" t="s">
        <v>504</v>
      </c>
      <c r="J17" s="27">
        <f t="shared" si="0"/>
        <v>1830000</v>
      </c>
      <c r="K17" s="194"/>
      <c r="L17" s="127" t="s">
        <v>131</v>
      </c>
      <c r="M17" s="542" t="s">
        <v>199</v>
      </c>
    </row>
    <row r="18" spans="1:13" x14ac:dyDescent="0.2">
      <c r="A18" s="203">
        <f t="shared" si="1"/>
        <v>4</v>
      </c>
      <c r="B18" s="240">
        <v>30</v>
      </c>
      <c r="C18" s="241">
        <f t="shared" si="2"/>
        <v>6</v>
      </c>
      <c r="D18" s="203" t="s">
        <v>193</v>
      </c>
      <c r="E18" s="542" t="s">
        <v>200</v>
      </c>
      <c r="F18" s="127" t="s">
        <v>262</v>
      </c>
      <c r="G18" s="495">
        <v>150000</v>
      </c>
      <c r="H18" s="240">
        <v>30</v>
      </c>
      <c r="I18" s="241" t="s">
        <v>504</v>
      </c>
      <c r="J18" s="27">
        <f t="shared" si="0"/>
        <v>150000</v>
      </c>
      <c r="K18" s="194"/>
      <c r="L18" s="127" t="s">
        <v>262</v>
      </c>
      <c r="M18" s="542" t="s">
        <v>200</v>
      </c>
    </row>
    <row r="19" spans="1:13" x14ac:dyDescent="0.2">
      <c r="A19" s="203">
        <f t="shared" si="1"/>
        <v>5</v>
      </c>
      <c r="B19" s="240">
        <v>30</v>
      </c>
      <c r="C19" s="241">
        <f t="shared" si="2"/>
        <v>7</v>
      </c>
      <c r="D19" s="203" t="s">
        <v>193</v>
      </c>
      <c r="E19" s="542" t="s">
        <v>307</v>
      </c>
      <c r="F19" s="127" t="s">
        <v>139</v>
      </c>
      <c r="G19" s="495">
        <v>2386700</v>
      </c>
      <c r="H19" s="240">
        <v>30</v>
      </c>
      <c r="I19" s="241" t="s">
        <v>504</v>
      </c>
      <c r="J19" s="27">
        <f t="shared" si="0"/>
        <v>2386700</v>
      </c>
      <c r="K19" s="194"/>
      <c r="L19" s="127" t="s">
        <v>264</v>
      </c>
      <c r="M19" s="542" t="s">
        <v>196</v>
      </c>
    </row>
    <row r="20" spans="1:13" x14ac:dyDescent="0.2">
      <c r="A20" s="203">
        <f t="shared" si="1"/>
        <v>6</v>
      </c>
      <c r="B20" s="240">
        <v>30</v>
      </c>
      <c r="C20" s="241">
        <f t="shared" si="2"/>
        <v>8</v>
      </c>
      <c r="D20" s="203" t="s">
        <v>193</v>
      </c>
      <c r="E20" s="542" t="s">
        <v>198</v>
      </c>
      <c r="F20" s="127" t="s">
        <v>234</v>
      </c>
      <c r="G20" s="495">
        <v>20000000</v>
      </c>
      <c r="H20" s="240">
        <v>30</v>
      </c>
      <c r="I20" s="241" t="s">
        <v>504</v>
      </c>
      <c r="J20" s="27">
        <f t="shared" si="0"/>
        <v>20000000</v>
      </c>
      <c r="K20" s="194"/>
      <c r="L20" s="127" t="s">
        <v>137</v>
      </c>
      <c r="M20" s="542" t="s">
        <v>197</v>
      </c>
    </row>
    <row r="21" spans="1:13" x14ac:dyDescent="0.2">
      <c r="A21" s="203">
        <f t="shared" si="1"/>
        <v>7</v>
      </c>
      <c r="B21" s="240">
        <v>30</v>
      </c>
      <c r="C21" s="241">
        <f t="shared" si="2"/>
        <v>9</v>
      </c>
      <c r="D21" s="203" t="s">
        <v>193</v>
      </c>
      <c r="E21" s="542" t="s">
        <v>198</v>
      </c>
      <c r="F21" s="127" t="s">
        <v>234</v>
      </c>
      <c r="G21" s="495">
        <v>9701000</v>
      </c>
      <c r="H21" s="240">
        <v>30</v>
      </c>
      <c r="I21" s="241" t="s">
        <v>504</v>
      </c>
      <c r="J21" s="27">
        <f t="shared" si="0"/>
        <v>9701000</v>
      </c>
      <c r="K21" s="194"/>
      <c r="L21" s="127" t="s">
        <v>139</v>
      </c>
      <c r="M21" s="542" t="s">
        <v>307</v>
      </c>
    </row>
    <row r="22" spans="1:13" x14ac:dyDescent="0.2">
      <c r="A22" s="203">
        <f t="shared" si="1"/>
        <v>8</v>
      </c>
      <c r="B22" s="240">
        <v>30</v>
      </c>
      <c r="C22" s="241">
        <f t="shared" si="2"/>
        <v>10</v>
      </c>
      <c r="D22" s="203" t="s">
        <v>193</v>
      </c>
      <c r="E22" s="542" t="s">
        <v>198</v>
      </c>
      <c r="F22" s="127" t="s">
        <v>234</v>
      </c>
      <c r="G22" s="495">
        <v>36971000</v>
      </c>
      <c r="H22" s="240">
        <v>30</v>
      </c>
      <c r="I22" s="241" t="s">
        <v>504</v>
      </c>
      <c r="J22" s="27">
        <f t="shared" si="0"/>
        <v>36971000</v>
      </c>
      <c r="K22" s="194"/>
      <c r="L22" s="286" t="s">
        <v>268</v>
      </c>
      <c r="M22" s="543" t="s">
        <v>269</v>
      </c>
    </row>
    <row r="23" spans="1:13" x14ac:dyDescent="0.2">
      <c r="A23" s="203">
        <f t="shared" si="1"/>
        <v>9</v>
      </c>
      <c r="B23" s="240">
        <v>30</v>
      </c>
      <c r="C23" s="241">
        <f t="shared" si="2"/>
        <v>11</v>
      </c>
      <c r="D23" s="203" t="s">
        <v>193</v>
      </c>
      <c r="E23" s="542" t="s">
        <v>199</v>
      </c>
      <c r="F23" s="127" t="s">
        <v>131</v>
      </c>
      <c r="G23" s="495">
        <v>180000</v>
      </c>
      <c r="H23" s="240">
        <v>30</v>
      </c>
      <c r="I23" s="241" t="s">
        <v>504</v>
      </c>
      <c r="J23" s="27">
        <f t="shared" si="0"/>
        <v>180000</v>
      </c>
      <c r="K23" s="194"/>
      <c r="L23" s="45"/>
    </row>
    <row r="24" spans="1:13" x14ac:dyDescent="0.2">
      <c r="A24" s="203">
        <f t="shared" si="1"/>
        <v>10</v>
      </c>
      <c r="B24" s="240">
        <v>30</v>
      </c>
      <c r="C24" s="241">
        <f t="shared" si="2"/>
        <v>12</v>
      </c>
      <c r="D24" s="203" t="s">
        <v>193</v>
      </c>
      <c r="E24" s="542" t="s">
        <v>198</v>
      </c>
      <c r="F24" s="127" t="s">
        <v>234</v>
      </c>
      <c r="G24" s="495">
        <v>14514350</v>
      </c>
      <c r="H24" s="240">
        <v>30</v>
      </c>
      <c r="I24" s="241" t="s">
        <v>504</v>
      </c>
      <c r="J24" s="27">
        <f t="shared" si="0"/>
        <v>14514350</v>
      </c>
      <c r="K24" s="194"/>
      <c r="L24" s="45"/>
    </row>
    <row r="25" spans="1:13" x14ac:dyDescent="0.2">
      <c r="A25" s="203">
        <f t="shared" si="1"/>
        <v>11</v>
      </c>
      <c r="B25" s="240">
        <v>30</v>
      </c>
      <c r="C25" s="241">
        <f t="shared" si="2"/>
        <v>13</v>
      </c>
      <c r="D25" s="203" t="s">
        <v>193</v>
      </c>
      <c r="E25" s="542" t="s">
        <v>199</v>
      </c>
      <c r="F25" s="127" t="s">
        <v>131</v>
      </c>
      <c r="G25" s="495">
        <v>1800000</v>
      </c>
      <c r="H25" s="240">
        <v>30</v>
      </c>
      <c r="I25" s="241" t="s">
        <v>504</v>
      </c>
      <c r="J25" s="27">
        <f t="shared" si="0"/>
        <v>1800000</v>
      </c>
      <c r="K25" s="194"/>
    </row>
    <row r="26" spans="1:13" x14ac:dyDescent="0.2">
      <c r="A26" s="203">
        <f t="shared" si="1"/>
        <v>12</v>
      </c>
      <c r="B26" s="240">
        <v>30</v>
      </c>
      <c r="C26" s="241">
        <f t="shared" si="2"/>
        <v>14</v>
      </c>
      <c r="D26" s="203" t="s">
        <v>193</v>
      </c>
      <c r="E26" s="542" t="s">
        <v>200</v>
      </c>
      <c r="F26" s="127" t="s">
        <v>262</v>
      </c>
      <c r="G26" s="495">
        <v>150000</v>
      </c>
      <c r="H26" s="240">
        <v>30</v>
      </c>
      <c r="I26" s="241" t="s">
        <v>504</v>
      </c>
      <c r="J26" s="27">
        <f t="shared" si="0"/>
        <v>150000</v>
      </c>
      <c r="K26" s="194"/>
      <c r="L26" s="45">
        <f>SUM(J23:J26)</f>
        <v>16644350</v>
      </c>
    </row>
    <row r="27" spans="1:13" x14ac:dyDescent="0.2">
      <c r="A27" s="203">
        <f t="shared" si="1"/>
        <v>13</v>
      </c>
      <c r="B27" s="240">
        <v>30</v>
      </c>
      <c r="C27" s="241">
        <f t="shared" si="2"/>
        <v>15</v>
      </c>
      <c r="D27" s="203" t="s">
        <v>193</v>
      </c>
      <c r="E27" s="542" t="s">
        <v>199</v>
      </c>
      <c r="F27" s="127" t="s">
        <v>131</v>
      </c>
      <c r="G27" s="495">
        <v>600000</v>
      </c>
      <c r="H27" s="240">
        <v>30</v>
      </c>
      <c r="I27" s="241" t="s">
        <v>504</v>
      </c>
      <c r="J27" s="27">
        <f t="shared" si="0"/>
        <v>600000</v>
      </c>
      <c r="K27" s="194"/>
    </row>
    <row r="28" spans="1:13" x14ac:dyDescent="0.2">
      <c r="A28" s="203">
        <f t="shared" si="1"/>
        <v>14</v>
      </c>
      <c r="B28" s="240">
        <v>30</v>
      </c>
      <c r="C28" s="241">
        <f t="shared" si="2"/>
        <v>16</v>
      </c>
      <c r="D28" s="203" t="s">
        <v>193</v>
      </c>
      <c r="E28" s="542" t="s">
        <v>198</v>
      </c>
      <c r="F28" s="127" t="s">
        <v>234</v>
      </c>
      <c r="G28" s="495">
        <v>17140800</v>
      </c>
      <c r="H28" s="240">
        <v>30</v>
      </c>
      <c r="I28" s="241" t="s">
        <v>504</v>
      </c>
      <c r="J28" s="27">
        <f t="shared" si="0"/>
        <v>17140800</v>
      </c>
      <c r="K28" s="194"/>
      <c r="L28" s="45"/>
    </row>
    <row r="29" spans="1:13" x14ac:dyDescent="0.2">
      <c r="A29" s="203"/>
      <c r="B29" s="240"/>
      <c r="C29" s="241"/>
      <c r="D29" s="241"/>
      <c r="E29" s="127"/>
      <c r="F29" s="127"/>
      <c r="G29" s="350"/>
      <c r="H29" s="204"/>
      <c r="I29" s="203"/>
      <c r="J29" s="27"/>
      <c r="K29" s="194"/>
    </row>
    <row r="30" spans="1:13" x14ac:dyDescent="0.2">
      <c r="A30" s="203"/>
      <c r="B30" s="240"/>
      <c r="C30" s="241"/>
      <c r="D30" s="241"/>
      <c r="E30" s="127"/>
      <c r="F30" s="127"/>
      <c r="G30" s="350"/>
      <c r="H30" s="204"/>
      <c r="I30" s="203"/>
      <c r="J30" s="27"/>
      <c r="K30" s="194"/>
    </row>
    <row r="31" spans="1:13" x14ac:dyDescent="0.2">
      <c r="A31" s="203"/>
      <c r="B31" s="240"/>
      <c r="C31" s="241"/>
      <c r="D31" s="241"/>
      <c r="E31" s="127"/>
      <c r="F31" s="127"/>
      <c r="G31" s="350"/>
      <c r="H31" s="204"/>
      <c r="I31" s="203"/>
      <c r="J31" s="27"/>
      <c r="K31" s="194"/>
    </row>
    <row r="32" spans="1:13" x14ac:dyDescent="0.2">
      <c r="A32" s="203"/>
      <c r="B32" s="240"/>
      <c r="C32" s="241"/>
      <c r="D32" s="241"/>
      <c r="E32" s="127"/>
      <c r="F32" s="127"/>
      <c r="G32" s="350"/>
      <c r="H32" s="204"/>
      <c r="I32" s="203"/>
      <c r="J32" s="27"/>
      <c r="K32" s="194"/>
    </row>
    <row r="33" spans="1:11" x14ac:dyDescent="0.2">
      <c r="A33" s="203"/>
      <c r="B33" s="204"/>
      <c r="C33" s="194"/>
      <c r="D33" s="203"/>
      <c r="E33" s="194"/>
      <c r="F33" s="194"/>
      <c r="G33" s="27"/>
      <c r="H33" s="204"/>
      <c r="I33" s="203"/>
      <c r="J33" s="27"/>
      <c r="K33" s="194"/>
    </row>
    <row r="34" spans="1:11" x14ac:dyDescent="0.2">
      <c r="A34" s="203"/>
      <c r="B34" s="204"/>
      <c r="C34" s="194"/>
      <c r="D34" s="203"/>
      <c r="E34" s="194"/>
      <c r="F34" s="194"/>
      <c r="G34" s="27"/>
      <c r="H34" s="204"/>
      <c r="I34" s="203"/>
      <c r="J34" s="27"/>
      <c r="K34" s="194"/>
    </row>
    <row r="35" spans="1:11" x14ac:dyDescent="0.2">
      <c r="A35" s="204"/>
      <c r="B35" s="204"/>
      <c r="C35" s="194"/>
      <c r="D35" s="203"/>
      <c r="E35" s="194"/>
      <c r="F35" s="194"/>
      <c r="G35" s="27"/>
      <c r="H35" s="204"/>
      <c r="I35" s="203"/>
      <c r="J35" s="27"/>
      <c r="K35" s="194"/>
    </row>
    <row r="36" spans="1:11" x14ac:dyDescent="0.2">
      <c r="A36" s="203"/>
      <c r="B36" s="204"/>
      <c r="C36" s="194"/>
      <c r="D36" s="203"/>
      <c r="E36" s="194"/>
      <c r="F36" s="194"/>
      <c r="G36" s="27"/>
      <c r="H36" s="204"/>
      <c r="I36" s="203"/>
      <c r="J36" s="27"/>
      <c r="K36" s="194"/>
    </row>
    <row r="37" spans="1:11" x14ac:dyDescent="0.2">
      <c r="A37" s="203"/>
      <c r="B37" s="204"/>
      <c r="C37" s="194"/>
      <c r="D37" s="203"/>
      <c r="E37" s="194"/>
      <c r="F37" s="194"/>
      <c r="G37" s="27"/>
      <c r="H37" s="204"/>
      <c r="I37" s="203"/>
      <c r="J37" s="27"/>
      <c r="K37" s="194"/>
    </row>
    <row r="38" spans="1:11" x14ac:dyDescent="0.2">
      <c r="A38" s="203"/>
      <c r="B38" s="204"/>
      <c r="C38" s="194"/>
      <c r="D38" s="203"/>
      <c r="E38" s="194"/>
      <c r="F38" s="194"/>
      <c r="G38" s="194"/>
      <c r="H38" s="27"/>
      <c r="I38" s="203"/>
      <c r="J38" s="27"/>
      <c r="K38" s="194"/>
    </row>
    <row r="39" spans="1:11" x14ac:dyDescent="0.2">
      <c r="A39" s="203"/>
      <c r="B39" s="204"/>
      <c r="C39" s="194"/>
      <c r="D39" s="203"/>
      <c r="E39" s="194"/>
      <c r="F39" s="194"/>
      <c r="G39" s="194"/>
      <c r="H39" s="27"/>
      <c r="I39" s="194"/>
      <c r="J39" s="205"/>
      <c r="K39" s="194"/>
    </row>
    <row r="40" spans="1:11" x14ac:dyDescent="0.2">
      <c r="A40" s="206"/>
      <c r="B40" s="207"/>
      <c r="C40" s="192"/>
      <c r="D40" s="206"/>
      <c r="E40" s="192"/>
      <c r="F40" s="192"/>
      <c r="G40" s="209"/>
      <c r="H40" s="208"/>
      <c r="I40" s="192"/>
      <c r="J40" s="209"/>
      <c r="K40" s="192"/>
    </row>
    <row r="41" spans="1:11" x14ac:dyDescent="0.2">
      <c r="A41" s="202"/>
      <c r="B41" s="210"/>
      <c r="C41" s="193"/>
      <c r="D41" s="202"/>
      <c r="E41" s="193"/>
      <c r="F41" s="193" t="s">
        <v>295</v>
      </c>
      <c r="G41" s="211">
        <f>SUM(G14:G40)</f>
        <v>118804120</v>
      </c>
      <c r="H41" s="210"/>
      <c r="I41" s="193"/>
      <c r="J41" s="211">
        <f>SUM(J14:J40)</f>
        <v>118804120</v>
      </c>
      <c r="K41" s="193"/>
    </row>
    <row r="42" spans="1:11" x14ac:dyDescent="0.2">
      <c r="A42" s="212"/>
      <c r="B42" s="213"/>
      <c r="C42" s="214"/>
      <c r="D42" s="212"/>
      <c r="E42" s="214"/>
      <c r="F42" s="214"/>
      <c r="G42" s="215"/>
      <c r="H42" s="213"/>
      <c r="I42" s="214"/>
      <c r="J42" s="215"/>
      <c r="K42" s="85" t="s">
        <v>294</v>
      </c>
    </row>
    <row r="43" spans="1:11" x14ac:dyDescent="0.2">
      <c r="A43" s="774" t="s">
        <v>185</v>
      </c>
      <c r="B43" s="777" t="s">
        <v>112</v>
      </c>
      <c r="C43" s="778"/>
      <c r="D43" s="778"/>
      <c r="E43" s="778"/>
      <c r="F43" s="778"/>
      <c r="G43" s="779"/>
      <c r="H43" s="777" t="s">
        <v>113</v>
      </c>
      <c r="I43" s="778"/>
      <c r="J43" s="779"/>
      <c r="K43" s="774" t="s">
        <v>186</v>
      </c>
    </row>
    <row r="44" spans="1:11" x14ac:dyDescent="0.2">
      <c r="A44" s="775"/>
      <c r="B44" s="780"/>
      <c r="C44" s="781"/>
      <c r="D44" s="781"/>
      <c r="E44" s="781"/>
      <c r="F44" s="781"/>
      <c r="G44" s="782"/>
      <c r="H44" s="780"/>
      <c r="I44" s="781"/>
      <c r="J44" s="782"/>
      <c r="K44" s="775"/>
    </row>
    <row r="45" spans="1:11" x14ac:dyDescent="0.2">
      <c r="A45" s="775"/>
      <c r="B45" s="774" t="s">
        <v>187</v>
      </c>
      <c r="C45" s="774" t="s">
        <v>188</v>
      </c>
      <c r="D45" s="774" t="s">
        <v>189</v>
      </c>
      <c r="E45" s="774" t="s">
        <v>106</v>
      </c>
      <c r="F45" s="774" t="s">
        <v>190</v>
      </c>
      <c r="G45" s="774" t="s">
        <v>191</v>
      </c>
      <c r="H45" s="774" t="s">
        <v>187</v>
      </c>
      <c r="I45" s="774" t="s">
        <v>192</v>
      </c>
      <c r="J45" s="774" t="s">
        <v>191</v>
      </c>
      <c r="K45" s="775"/>
    </row>
    <row r="46" spans="1:11" x14ac:dyDescent="0.2">
      <c r="A46" s="776"/>
      <c r="B46" s="776"/>
      <c r="C46" s="776"/>
      <c r="D46" s="776"/>
      <c r="E46" s="776"/>
      <c r="F46" s="776"/>
      <c r="G46" s="776"/>
      <c r="H46" s="776"/>
      <c r="I46" s="776"/>
      <c r="J46" s="776"/>
      <c r="K46" s="776"/>
    </row>
    <row r="47" spans="1:11" x14ac:dyDescent="0.2">
      <c r="A47" s="202">
        <v>1</v>
      </c>
      <c r="B47" s="202">
        <v>2</v>
      </c>
      <c r="C47" s="202">
        <v>3</v>
      </c>
      <c r="D47" s="202">
        <v>4</v>
      </c>
      <c r="E47" s="202">
        <v>5</v>
      </c>
      <c r="F47" s="202">
        <v>6</v>
      </c>
      <c r="G47" s="202">
        <v>7</v>
      </c>
      <c r="H47" s="202">
        <v>8</v>
      </c>
      <c r="I47" s="202">
        <v>9</v>
      </c>
      <c r="J47" s="202">
        <v>10</v>
      </c>
      <c r="K47" s="202">
        <v>11</v>
      </c>
    </row>
    <row r="48" spans="1:11" x14ac:dyDescent="0.2">
      <c r="A48" s="216"/>
      <c r="B48" s="216"/>
      <c r="C48" s="216"/>
      <c r="D48" s="216"/>
      <c r="E48" s="216"/>
      <c r="F48" s="217" t="s">
        <v>296</v>
      </c>
      <c r="G48" s="218">
        <f>+G41</f>
        <v>118804120</v>
      </c>
      <c r="H48" s="216"/>
      <c r="I48" s="216"/>
      <c r="J48" s="218">
        <f>+J41</f>
        <v>118804120</v>
      </c>
      <c r="K48" s="216"/>
    </row>
    <row r="49" spans="1:20" x14ac:dyDescent="0.2">
      <c r="A49" s="203"/>
      <c r="B49" s="204"/>
      <c r="C49" s="203"/>
      <c r="D49" s="203"/>
      <c r="E49" s="194"/>
      <c r="F49" s="194"/>
      <c r="G49" s="350"/>
      <c r="H49" s="204"/>
      <c r="I49" s="203"/>
      <c r="J49" s="27"/>
      <c r="K49" s="203"/>
    </row>
    <row r="50" spans="1:20" x14ac:dyDescent="0.2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20" x14ac:dyDescent="0.2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20" x14ac:dyDescent="0.2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</row>
    <row r="53" spans="1:20" x14ac:dyDescent="0.2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</row>
    <row r="54" spans="1:20" x14ac:dyDescent="0.2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</row>
    <row r="55" spans="1:20" x14ac:dyDescent="0.2">
      <c r="A55" s="203"/>
      <c r="B55" s="204"/>
      <c r="C55" s="194"/>
      <c r="D55" s="203"/>
      <c r="E55" s="194"/>
      <c r="F55" s="194"/>
      <c r="G55" s="205"/>
      <c r="H55" s="204"/>
      <c r="I55" s="194"/>
      <c r="J55" s="205"/>
      <c r="K55" s="194"/>
    </row>
    <row r="56" spans="1:20" x14ac:dyDescent="0.2">
      <c r="A56" s="203"/>
      <c r="B56" s="204"/>
      <c r="C56" s="194"/>
      <c r="D56" s="203"/>
      <c r="E56" s="194"/>
      <c r="F56" s="194"/>
      <c r="G56" s="205"/>
      <c r="H56" s="204"/>
      <c r="I56" s="194"/>
      <c r="J56" s="205"/>
      <c r="K56" s="194"/>
    </row>
    <row r="57" spans="1:20" x14ac:dyDescent="0.2">
      <c r="A57" s="219"/>
      <c r="B57" s="220"/>
      <c r="C57" s="195"/>
      <c r="D57" s="219"/>
      <c r="E57" s="195"/>
      <c r="F57" s="195"/>
      <c r="G57" s="221"/>
      <c r="H57" s="220"/>
      <c r="I57" s="195"/>
      <c r="J57" s="221"/>
      <c r="K57" s="195"/>
    </row>
    <row r="58" spans="1:20" x14ac:dyDescent="0.2">
      <c r="A58" s="196"/>
      <c r="B58" s="196"/>
      <c r="C58" s="196"/>
      <c r="D58" s="196"/>
      <c r="E58" s="196"/>
      <c r="F58" s="196" t="str">
        <f>+MASTER!I33</f>
        <v>Jumlah Bulan ini tgl.30-01-2014</v>
      </c>
      <c r="G58" s="222">
        <f>SUM(G48:G57)</f>
        <v>118804120</v>
      </c>
      <c r="H58" s="222"/>
      <c r="I58" s="222"/>
      <c r="J58" s="222">
        <f>SUM(J48:J57)</f>
        <v>118804120</v>
      </c>
      <c r="K58" s="196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">
      <c r="A59" s="194"/>
      <c r="B59" s="194"/>
      <c r="C59" s="194"/>
      <c r="D59" s="194"/>
      <c r="E59" s="194"/>
      <c r="F59" s="194" t="str">
        <f>+MASTER!I34</f>
        <v>Jumlah s/d bulan yang lalu</v>
      </c>
      <c r="G59" s="27">
        <v>0</v>
      </c>
      <c r="H59" s="27"/>
      <c r="I59" s="27"/>
      <c r="J59" s="27">
        <f>+G59</f>
        <v>0</v>
      </c>
      <c r="K59" s="194"/>
      <c r="L59" s="1"/>
      <c r="M59" s="1"/>
      <c r="N59" s="1"/>
      <c r="O59" s="1"/>
      <c r="P59" s="1"/>
      <c r="Q59" s="1"/>
      <c r="R59" s="1"/>
      <c r="S59" s="1"/>
      <c r="T59" s="1"/>
    </row>
    <row r="60" spans="1:20" ht="13.5" thickBot="1" x14ac:dyDescent="0.25">
      <c r="A60" s="196"/>
      <c r="B60" s="196"/>
      <c r="C60" s="196"/>
      <c r="D60" s="196"/>
      <c r="E60" s="196"/>
      <c r="F60" s="196" t="str">
        <f>+MASTER!I35</f>
        <v>Jumlah s/d bulan ini tgl.30-01-2014</v>
      </c>
      <c r="G60" s="222">
        <f>+G59+G58</f>
        <v>118804120</v>
      </c>
      <c r="H60" s="222"/>
      <c r="I60" s="222"/>
      <c r="J60" s="222">
        <f>+J59+J58</f>
        <v>118804120</v>
      </c>
      <c r="K60" s="196"/>
      <c r="L60" s="1"/>
      <c r="M60" s="1"/>
      <c r="N60" s="1"/>
      <c r="O60" s="1"/>
      <c r="P60" s="1"/>
      <c r="Q60" s="1"/>
      <c r="R60" s="1"/>
      <c r="S60" s="1"/>
      <c r="T60" s="1"/>
    </row>
    <row r="61" spans="1:20" ht="13.5" thickTop="1" x14ac:dyDescent="0.2">
      <c r="A61" s="620" t="s">
        <v>546</v>
      </c>
      <c r="B61" s="301"/>
      <c r="C61" s="301"/>
      <c r="D61" s="301"/>
      <c r="E61" s="301"/>
      <c r="F61" s="301"/>
      <c r="G61" s="538"/>
      <c r="H61" s="538"/>
      <c r="I61" s="538"/>
      <c r="J61" s="538"/>
      <c r="K61" s="30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">
      <c r="A62" s="198"/>
      <c r="B62" s="171"/>
      <c r="C62" s="171"/>
      <c r="D62" s="171"/>
      <c r="E62" s="171"/>
      <c r="F62" s="171"/>
      <c r="G62" s="171"/>
      <c r="H62" s="171"/>
      <c r="I62" s="171"/>
      <c r="J62" s="171"/>
      <c r="K62" s="225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">
      <c r="A63" s="198"/>
      <c r="B63" s="171"/>
      <c r="C63" s="171"/>
      <c r="D63" s="171"/>
      <c r="E63" s="171"/>
      <c r="F63" s="171"/>
      <c r="G63" s="171"/>
      <c r="H63" s="171"/>
      <c r="I63" s="171"/>
      <c r="J63" s="171"/>
      <c r="K63" s="225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">
      <c r="A64" s="198"/>
      <c r="B64" s="171"/>
      <c r="C64" s="171"/>
      <c r="D64" s="171"/>
      <c r="E64" s="171"/>
      <c r="F64" s="171"/>
      <c r="G64" s="171"/>
      <c r="H64" s="171"/>
      <c r="I64" s="171"/>
      <c r="J64" s="171"/>
      <c r="K64" s="225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">
      <c r="A65" s="198"/>
      <c r="B65" s="171"/>
      <c r="C65" s="171" t="s">
        <v>202</v>
      </c>
      <c r="D65" s="171"/>
      <c r="E65" s="171"/>
      <c r="F65" s="228">
        <f>+G60</f>
        <v>118804120</v>
      </c>
      <c r="G65" s="171"/>
      <c r="H65" s="171"/>
      <c r="I65" s="171"/>
      <c r="J65" s="171"/>
      <c r="K65" s="225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">
      <c r="A66" s="198"/>
      <c r="B66" s="171"/>
      <c r="C66" s="171" t="s">
        <v>203</v>
      </c>
      <c r="D66" s="171"/>
      <c r="E66" s="171"/>
      <c r="F66" s="228">
        <f>+G60</f>
        <v>118804120</v>
      </c>
      <c r="G66" s="171"/>
      <c r="H66" s="171"/>
      <c r="I66" s="171"/>
      <c r="J66" s="171"/>
      <c r="K66" s="225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">
      <c r="A67" s="198"/>
      <c r="B67" s="171"/>
      <c r="C67" s="171" t="s">
        <v>204</v>
      </c>
      <c r="D67" s="171"/>
      <c r="E67" s="171"/>
      <c r="F67" s="228">
        <f>F65-F66</f>
        <v>0</v>
      </c>
      <c r="G67" s="171"/>
      <c r="H67" s="171"/>
      <c r="I67" s="171"/>
      <c r="J67" s="171"/>
      <c r="K67" s="225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">
      <c r="A68" s="198"/>
      <c r="B68" s="171"/>
      <c r="C68" s="171"/>
      <c r="D68" s="171"/>
      <c r="E68" s="171"/>
      <c r="F68" s="171"/>
      <c r="G68" s="171"/>
      <c r="H68" s="171"/>
      <c r="I68" s="171"/>
      <c r="J68" s="171"/>
      <c r="K68" s="225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">
      <c r="A69" s="198"/>
      <c r="B69" s="171"/>
      <c r="C69" s="171" t="s">
        <v>205</v>
      </c>
      <c r="D69" s="171"/>
      <c r="E69" s="171"/>
      <c r="F69" s="171"/>
      <c r="G69" s="171"/>
      <c r="H69" s="171"/>
      <c r="I69" s="171"/>
      <c r="J69" s="171"/>
      <c r="K69" s="225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">
      <c r="A70" s="198"/>
      <c r="B70" s="171"/>
      <c r="C70" s="171" t="s">
        <v>206</v>
      </c>
      <c r="D70" s="171"/>
      <c r="E70" s="171">
        <v>0</v>
      </c>
      <c r="F70" s="171"/>
      <c r="G70" s="171"/>
      <c r="H70" s="171"/>
      <c r="I70" s="171"/>
      <c r="J70" s="171"/>
      <c r="K70" s="225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">
      <c r="A71" s="198"/>
      <c r="B71" s="171"/>
      <c r="C71" s="171" t="s">
        <v>207</v>
      </c>
      <c r="D71" s="171"/>
      <c r="E71" s="171">
        <v>0</v>
      </c>
      <c r="F71" s="171"/>
      <c r="G71" s="171"/>
      <c r="H71" s="171"/>
      <c r="I71" s="171"/>
      <c r="J71" s="171"/>
      <c r="K71" s="225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">
      <c r="A72" s="198"/>
      <c r="B72" s="171"/>
      <c r="C72" s="171" t="s">
        <v>208</v>
      </c>
      <c r="D72" s="171"/>
      <c r="E72" s="171">
        <v>0</v>
      </c>
      <c r="F72" s="171"/>
      <c r="G72" s="171"/>
      <c r="H72" s="171"/>
      <c r="I72" s="171"/>
      <c r="J72" s="171"/>
      <c r="K72" s="225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">
      <c r="A73" s="198"/>
      <c r="B73" s="171"/>
      <c r="C73" s="171"/>
      <c r="D73" s="171"/>
      <c r="E73" s="171"/>
      <c r="F73" s="171"/>
      <c r="G73" s="171"/>
      <c r="H73" s="171"/>
      <c r="I73" s="171"/>
      <c r="J73" s="171"/>
      <c r="K73" s="225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">
      <c r="A74" s="198"/>
      <c r="B74" s="171"/>
      <c r="C74" s="783"/>
      <c r="D74" s="783"/>
      <c r="E74" s="783"/>
      <c r="F74" s="171"/>
      <c r="G74" s="783" t="str">
        <f>+MASTER!G31</f>
        <v>Semarang, 30 Januari  2014</v>
      </c>
      <c r="H74" s="783"/>
      <c r="I74" s="783"/>
      <c r="J74" s="783"/>
      <c r="K74" s="225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">
      <c r="A75" s="198"/>
      <c r="B75" s="171"/>
      <c r="D75" s="172" t="s">
        <v>209</v>
      </c>
      <c r="E75" s="172"/>
      <c r="F75" s="171"/>
      <c r="G75" s="171"/>
      <c r="H75" s="783"/>
      <c r="I75" s="783"/>
      <c r="J75" s="783"/>
      <c r="K75" s="225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">
      <c r="A76" s="198"/>
      <c r="B76" s="171"/>
      <c r="D76" s="172" t="s">
        <v>145</v>
      </c>
      <c r="E76" s="171"/>
      <c r="F76" s="171"/>
      <c r="G76" s="783" t="s">
        <v>144</v>
      </c>
      <c r="H76" s="783"/>
      <c r="I76" s="783"/>
      <c r="J76" s="783"/>
      <c r="K76" s="225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">
      <c r="A77" s="198"/>
      <c r="B77" s="171"/>
      <c r="D77" s="172"/>
      <c r="E77" s="171"/>
      <c r="F77" s="171"/>
      <c r="G77" s="171"/>
      <c r="H77" s="172"/>
      <c r="I77" s="172"/>
      <c r="J77" s="172"/>
      <c r="K77" s="225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">
      <c r="A78" s="198"/>
      <c r="B78" s="171"/>
      <c r="D78" s="172"/>
      <c r="E78" s="171"/>
      <c r="F78" s="171"/>
      <c r="G78" s="171"/>
      <c r="H78" s="172"/>
      <c r="I78" s="172"/>
      <c r="J78" s="172"/>
      <c r="K78" s="225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">
      <c r="A79" s="198"/>
      <c r="B79" s="171"/>
      <c r="D79" s="172"/>
      <c r="E79" s="171"/>
      <c r="F79" s="171"/>
      <c r="G79" s="171"/>
      <c r="H79" s="171"/>
      <c r="I79" s="171"/>
      <c r="J79" s="171"/>
      <c r="K79" s="225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">
      <c r="A80" s="198"/>
      <c r="B80" s="171"/>
      <c r="D80" s="172"/>
      <c r="E80" s="171"/>
      <c r="F80" s="171"/>
      <c r="G80" s="171"/>
      <c r="H80" s="171"/>
      <c r="I80" s="171"/>
      <c r="J80" s="171"/>
      <c r="K80" s="225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">
      <c r="A81" s="198"/>
      <c r="B81" s="171"/>
      <c r="D81" s="229" t="s">
        <v>86</v>
      </c>
      <c r="E81" s="172"/>
      <c r="F81" s="171"/>
      <c r="G81" s="785" t="str">
        <f>MASTER!H76</f>
        <v>S i s w a n t o, S E</v>
      </c>
      <c r="H81" s="785"/>
      <c r="I81" s="785"/>
      <c r="J81" s="785"/>
      <c r="K81" s="225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">
      <c r="A82" s="198"/>
      <c r="B82" s="171"/>
      <c r="D82" s="172" t="s">
        <v>146</v>
      </c>
      <c r="E82" s="172"/>
      <c r="F82" s="171"/>
      <c r="G82" s="783" t="str">
        <f>MASTER!H77</f>
        <v>NIP. 19640814 199103 1 011</v>
      </c>
      <c r="H82" s="783"/>
      <c r="I82" s="783"/>
      <c r="J82" s="783"/>
      <c r="K82" s="225"/>
      <c r="L82" s="1"/>
      <c r="M82" s="1"/>
      <c r="N82" s="1"/>
      <c r="O82" s="1"/>
      <c r="P82" s="1"/>
      <c r="Q82" s="1"/>
      <c r="R82" s="1"/>
      <c r="S82" s="1"/>
      <c r="T82" s="1"/>
    </row>
    <row r="83" spans="1:20" ht="15" x14ac:dyDescent="0.25">
      <c r="A83" s="79"/>
      <c r="B83" s="80"/>
      <c r="C83" s="80"/>
      <c r="D83" s="80"/>
      <c r="E83" s="80"/>
      <c r="F83" s="80"/>
      <c r="G83" s="80"/>
      <c r="K83" s="81"/>
      <c r="L83" s="1"/>
      <c r="M83" s="1"/>
      <c r="N83" s="1"/>
      <c r="O83" s="1"/>
      <c r="P83" s="1"/>
      <c r="Q83" s="1"/>
      <c r="R83" s="1"/>
      <c r="S83" s="1"/>
      <c r="T83" s="1"/>
    </row>
    <row r="84" spans="1:20" ht="15" x14ac:dyDescent="0.25">
      <c r="A84" s="82"/>
      <c r="B84" s="83"/>
      <c r="C84" s="83"/>
      <c r="D84" s="83"/>
      <c r="E84" s="83"/>
      <c r="F84" s="83"/>
      <c r="G84" s="83"/>
      <c r="H84" s="83"/>
      <c r="I84" s="83"/>
      <c r="J84" s="83"/>
      <c r="K84" s="84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L86" s="1"/>
      <c r="M86" s="1"/>
      <c r="N86" s="1"/>
      <c r="O86" s="1"/>
      <c r="P86" s="1"/>
      <c r="Q86" s="1"/>
      <c r="R86" s="1"/>
      <c r="S86" s="1"/>
      <c r="T86" s="1"/>
    </row>
    <row r="87" spans="1:20" ht="18" x14ac:dyDescent="0.25">
      <c r="A87" s="740" t="s">
        <v>178</v>
      </c>
      <c r="B87" s="740"/>
      <c r="C87" s="740"/>
      <c r="D87" s="740"/>
      <c r="E87" s="740"/>
      <c r="F87" s="740"/>
      <c r="G87" s="740"/>
      <c r="H87" s="740"/>
      <c r="I87" s="740"/>
      <c r="J87" s="740"/>
      <c r="K87" s="77" t="s">
        <v>179</v>
      </c>
      <c r="L87" s="1"/>
      <c r="M87" s="1"/>
      <c r="N87" s="1"/>
      <c r="O87" s="1"/>
      <c r="P87" s="1"/>
      <c r="Q87" s="1"/>
      <c r="R87" s="1"/>
      <c r="S87" s="1"/>
      <c r="T87" s="1"/>
    </row>
    <row r="88" spans="1:20" ht="15.75" x14ac:dyDescent="0.25">
      <c r="A88" s="730" t="s">
        <v>180</v>
      </c>
      <c r="B88" s="730"/>
      <c r="C88" s="730"/>
      <c r="D88" s="730"/>
      <c r="E88" s="730"/>
      <c r="F88" s="730"/>
      <c r="G88" s="730"/>
      <c r="H88" s="730"/>
      <c r="I88" s="730"/>
      <c r="J88" s="730"/>
      <c r="K88" s="730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x14ac:dyDescent="0.25">
      <c r="A89" s="730" t="s">
        <v>181</v>
      </c>
      <c r="B89" s="730"/>
      <c r="C89" s="730"/>
      <c r="D89" s="730"/>
      <c r="E89" s="730"/>
      <c r="F89" s="730"/>
      <c r="G89" s="730"/>
      <c r="H89" s="730"/>
      <c r="I89" s="730"/>
      <c r="J89" s="730"/>
      <c r="K89" s="730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x14ac:dyDescent="0.25">
      <c r="A90" s="730"/>
      <c r="B90" s="730"/>
      <c r="C90" s="730"/>
      <c r="D90" s="730"/>
      <c r="E90" s="730"/>
      <c r="F90" s="730"/>
      <c r="G90" s="730"/>
      <c r="H90" s="730"/>
      <c r="I90" s="730"/>
      <c r="J90" s="730"/>
      <c r="K90" s="730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">
      <c r="A91" s="85" t="s">
        <v>182</v>
      </c>
      <c r="B91" s="248" t="s">
        <v>0</v>
      </c>
      <c r="C91" s="200" t="s">
        <v>306</v>
      </c>
      <c r="D91" s="85"/>
      <c r="E91" s="85"/>
      <c r="F91" s="85"/>
      <c r="G91" s="85"/>
      <c r="H91" s="85"/>
      <c r="I91" s="85"/>
      <c r="J91" s="85"/>
      <c r="K91" s="85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">
      <c r="A92" s="85" t="s">
        <v>183</v>
      </c>
      <c r="B92" s="248" t="s">
        <v>0</v>
      </c>
      <c r="C92" s="201" t="s">
        <v>389</v>
      </c>
      <c r="D92" s="85"/>
      <c r="E92" s="85"/>
      <c r="F92" s="85"/>
      <c r="G92" s="85"/>
      <c r="H92" s="85"/>
      <c r="I92" s="85"/>
      <c r="J92" s="85"/>
      <c r="K92" s="85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 t="s">
        <v>184</v>
      </c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">
      <c r="A94" s="774" t="s">
        <v>185</v>
      </c>
      <c r="B94" s="777" t="s">
        <v>112</v>
      </c>
      <c r="C94" s="778"/>
      <c r="D94" s="778"/>
      <c r="E94" s="778"/>
      <c r="F94" s="778"/>
      <c r="G94" s="779"/>
      <c r="H94" s="777" t="s">
        <v>113</v>
      </c>
      <c r="I94" s="778"/>
      <c r="J94" s="779"/>
      <c r="K94" s="774" t="s">
        <v>186</v>
      </c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">
      <c r="A95" s="775"/>
      <c r="B95" s="780"/>
      <c r="C95" s="781"/>
      <c r="D95" s="781"/>
      <c r="E95" s="781"/>
      <c r="F95" s="781"/>
      <c r="G95" s="782"/>
      <c r="H95" s="780"/>
      <c r="I95" s="781"/>
      <c r="J95" s="782"/>
      <c r="K95" s="775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">
      <c r="A96" s="775"/>
      <c r="B96" s="774" t="s">
        <v>187</v>
      </c>
      <c r="C96" s="774" t="s">
        <v>188</v>
      </c>
      <c r="D96" s="774" t="s">
        <v>189</v>
      </c>
      <c r="E96" s="774" t="s">
        <v>106</v>
      </c>
      <c r="F96" s="774" t="s">
        <v>190</v>
      </c>
      <c r="G96" s="774" t="s">
        <v>191</v>
      </c>
      <c r="H96" s="774" t="s">
        <v>187</v>
      </c>
      <c r="I96" s="774" t="s">
        <v>192</v>
      </c>
      <c r="J96" s="774" t="s">
        <v>191</v>
      </c>
      <c r="K96" s="775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">
      <c r="A97" s="776"/>
      <c r="B97" s="776"/>
      <c r="C97" s="776"/>
      <c r="D97" s="776"/>
      <c r="E97" s="776"/>
      <c r="F97" s="776"/>
      <c r="G97" s="776"/>
      <c r="H97" s="776"/>
      <c r="I97" s="776"/>
      <c r="J97" s="776"/>
      <c r="K97" s="776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">
      <c r="A98" s="202">
        <v>1</v>
      </c>
      <c r="B98" s="202">
        <v>2</v>
      </c>
      <c r="C98" s="202">
        <v>3</v>
      </c>
      <c r="D98" s="202">
        <v>4</v>
      </c>
      <c r="E98" s="202">
        <v>5</v>
      </c>
      <c r="F98" s="202">
        <v>6</v>
      </c>
      <c r="G98" s="202">
        <v>7</v>
      </c>
      <c r="H98" s="202">
        <v>8</v>
      </c>
      <c r="I98" s="202">
        <v>9</v>
      </c>
      <c r="J98" s="202">
        <v>10</v>
      </c>
      <c r="K98" s="202">
        <v>11</v>
      </c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">
      <c r="A99" s="216">
        <v>1</v>
      </c>
      <c r="B99" s="408" t="s">
        <v>372</v>
      </c>
      <c r="C99" s="216" t="s">
        <v>380</v>
      </c>
      <c r="D99" s="216" t="s">
        <v>193</v>
      </c>
      <c r="E99" s="192" t="s">
        <v>194</v>
      </c>
      <c r="F99" s="192" t="s">
        <v>195</v>
      </c>
      <c r="G99" s="494">
        <v>19750000</v>
      </c>
      <c r="H99" s="406" t="str">
        <f t="shared" ref="H99:I103" si="3">+B99</f>
        <v>10</v>
      </c>
      <c r="I99" s="216" t="str">
        <f t="shared" si="3"/>
        <v>77/R/XII/2013</v>
      </c>
      <c r="J99" s="222">
        <f>+G99</f>
        <v>19750000</v>
      </c>
      <c r="K99" s="407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">
      <c r="A100" s="203">
        <v>2</v>
      </c>
      <c r="B100" s="408" t="s">
        <v>378</v>
      </c>
      <c r="C100" s="216" t="s">
        <v>379</v>
      </c>
      <c r="D100" s="203" t="s">
        <v>193</v>
      </c>
      <c r="E100" s="192" t="s">
        <v>194</v>
      </c>
      <c r="F100" s="192" t="s">
        <v>195</v>
      </c>
      <c r="G100" s="27">
        <v>35250000</v>
      </c>
      <c r="H100" s="406" t="str">
        <f t="shared" si="3"/>
        <v>16</v>
      </c>
      <c r="I100" s="204" t="str">
        <f t="shared" si="3"/>
        <v>78/R/XII/2013</v>
      </c>
      <c r="J100" s="27">
        <f>+G100</f>
        <v>35250000</v>
      </c>
      <c r="K100" s="194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">
      <c r="A101" s="216">
        <v>3</v>
      </c>
      <c r="B101" s="408" t="s">
        <v>385</v>
      </c>
      <c r="C101" s="216" t="s">
        <v>383</v>
      </c>
      <c r="D101" s="203" t="s">
        <v>193</v>
      </c>
      <c r="E101" s="192" t="s">
        <v>197</v>
      </c>
      <c r="F101" s="192" t="s">
        <v>137</v>
      </c>
      <c r="G101" s="27">
        <v>200000</v>
      </c>
      <c r="H101" s="493" t="str">
        <f t="shared" si="3"/>
        <v>18</v>
      </c>
      <c r="I101" s="204" t="str">
        <f t="shared" si="3"/>
        <v>12/Ret.Ktn/XII/2013</v>
      </c>
      <c r="J101" s="27">
        <f>+G101</f>
        <v>200000</v>
      </c>
      <c r="K101" s="194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">
      <c r="A102" s="203">
        <v>4</v>
      </c>
      <c r="B102" s="408" t="s">
        <v>385</v>
      </c>
      <c r="C102" s="216" t="s">
        <v>382</v>
      </c>
      <c r="D102" s="203" t="s">
        <v>193</v>
      </c>
      <c r="E102" s="192" t="s">
        <v>196</v>
      </c>
      <c r="F102" s="192" t="s">
        <v>232</v>
      </c>
      <c r="G102" s="27">
        <v>1000000</v>
      </c>
      <c r="H102" s="493" t="str">
        <f t="shared" si="3"/>
        <v>18</v>
      </c>
      <c r="I102" s="204" t="str">
        <f t="shared" si="3"/>
        <v>13/RAA/XII/2013</v>
      </c>
      <c r="J102" s="27">
        <f>+G102</f>
        <v>1000000</v>
      </c>
      <c r="K102" s="194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">
      <c r="A103" s="216">
        <v>5</v>
      </c>
      <c r="B103" s="408" t="s">
        <v>386</v>
      </c>
      <c r="C103" s="216" t="s">
        <v>381</v>
      </c>
      <c r="D103" s="203" t="s">
        <v>193</v>
      </c>
      <c r="E103" s="192" t="s">
        <v>194</v>
      </c>
      <c r="F103" s="192" t="s">
        <v>195</v>
      </c>
      <c r="G103" s="27">
        <v>18000000</v>
      </c>
      <c r="H103" s="493" t="str">
        <f t="shared" si="3"/>
        <v>20</v>
      </c>
      <c r="I103" s="204" t="str">
        <f t="shared" si="3"/>
        <v>79/R/XII/2013</v>
      </c>
      <c r="J103" s="27">
        <f>+G103</f>
        <v>18000000</v>
      </c>
      <c r="K103" s="194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">
      <c r="A104" s="203"/>
      <c r="B104" s="240"/>
      <c r="C104" s="241"/>
      <c r="D104" s="203"/>
      <c r="E104" s="194"/>
      <c r="F104" s="63"/>
      <c r="G104" s="27"/>
      <c r="H104" s="240"/>
      <c r="I104" s="241"/>
      <c r="J104" s="27"/>
      <c r="K104" s="194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">
      <c r="A105" s="216"/>
      <c r="B105" s="240"/>
      <c r="C105" s="241"/>
      <c r="D105" s="203"/>
      <c r="E105" s="194"/>
      <c r="F105" s="63"/>
      <c r="G105" s="479"/>
      <c r="H105" s="240"/>
      <c r="I105" s="241"/>
      <c r="J105" s="27"/>
      <c r="K105" s="194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">
      <c r="A106" s="203"/>
      <c r="B106" s="240"/>
      <c r="C106" s="241"/>
      <c r="D106" s="203"/>
      <c r="E106" s="194"/>
      <c r="F106" s="63"/>
      <c r="G106" s="495"/>
      <c r="H106" s="240"/>
      <c r="I106" s="241"/>
      <c r="J106" s="27"/>
      <c r="K106" s="194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">
      <c r="A107" s="216"/>
      <c r="B107" s="240"/>
      <c r="C107" s="241"/>
      <c r="D107" s="203"/>
      <c r="E107" s="194"/>
      <c r="F107" s="127"/>
      <c r="G107" s="495"/>
      <c r="H107" s="240"/>
      <c r="I107" s="241"/>
      <c r="J107" s="27"/>
      <c r="K107" s="194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">
      <c r="A108" s="203"/>
      <c r="B108" s="240"/>
      <c r="C108" s="241"/>
      <c r="D108" s="203"/>
      <c r="E108" s="194"/>
      <c r="F108" s="127"/>
      <c r="G108" s="495"/>
      <c r="H108" s="240"/>
      <c r="I108" s="241"/>
      <c r="J108" s="27"/>
      <c r="K108" s="194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">
      <c r="A109" s="216"/>
      <c r="B109" s="240"/>
      <c r="C109" s="241"/>
      <c r="D109" s="203"/>
      <c r="E109" s="194"/>
      <c r="F109" s="127"/>
      <c r="G109" s="495"/>
      <c r="H109" s="240"/>
      <c r="I109" s="241"/>
      <c r="J109" s="27"/>
      <c r="K109" s="194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">
      <c r="A110" s="203"/>
      <c r="B110" s="240"/>
      <c r="C110" s="241"/>
      <c r="D110" s="203"/>
      <c r="E110" s="194"/>
      <c r="F110" s="63"/>
      <c r="G110" s="495"/>
      <c r="H110" s="240"/>
      <c r="I110" s="241"/>
      <c r="J110" s="27"/>
      <c r="K110" s="194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">
      <c r="A111" s="216"/>
      <c r="B111" s="240"/>
      <c r="C111" s="241"/>
      <c r="D111" s="203"/>
      <c r="E111" s="194"/>
      <c r="F111" s="63"/>
      <c r="G111" s="495"/>
      <c r="H111" s="240"/>
      <c r="I111" s="241"/>
      <c r="J111" s="27"/>
      <c r="K111" s="194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">
      <c r="A112" s="203"/>
      <c r="B112" s="240"/>
      <c r="C112" s="241"/>
      <c r="D112" s="203"/>
      <c r="E112" s="194"/>
      <c r="F112" s="194"/>
      <c r="G112" s="27"/>
      <c r="H112" s="240"/>
      <c r="I112" s="241"/>
      <c r="J112" s="27"/>
      <c r="K112" s="194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">
      <c r="A113" s="216"/>
      <c r="B113" s="240"/>
      <c r="C113" s="241"/>
      <c r="D113" s="203"/>
      <c r="E113" s="194"/>
      <c r="F113" s="127"/>
      <c r="G113" s="495"/>
      <c r="H113" s="240"/>
      <c r="I113" s="241"/>
      <c r="J113" s="27"/>
      <c r="K113" s="194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">
      <c r="A114" s="203"/>
      <c r="B114" s="240"/>
      <c r="C114" s="241"/>
      <c r="D114" s="203"/>
      <c r="E114" s="194"/>
      <c r="F114" s="63"/>
      <c r="G114" s="495"/>
      <c r="H114" s="240"/>
      <c r="I114" s="241"/>
      <c r="J114" s="27"/>
      <c r="K114" s="194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">
      <c r="A115" s="216"/>
      <c r="B115" s="240"/>
      <c r="C115" s="241"/>
      <c r="D115" s="203"/>
      <c r="E115" s="194"/>
      <c r="F115" s="63"/>
      <c r="G115" s="479"/>
      <c r="H115" s="240"/>
      <c r="I115" s="241"/>
      <c r="J115" s="27"/>
      <c r="K115" s="194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">
      <c r="A116" s="203"/>
      <c r="B116" s="240"/>
      <c r="C116" s="241"/>
      <c r="D116" s="203"/>
      <c r="E116" s="194"/>
      <c r="F116" s="63"/>
      <c r="G116" s="495"/>
      <c r="H116" s="240"/>
      <c r="I116" s="241"/>
      <c r="J116" s="27"/>
      <c r="K116" s="194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">
      <c r="A117" s="216"/>
      <c r="B117" s="240"/>
      <c r="C117" s="241"/>
      <c r="D117" s="203"/>
      <c r="E117" s="194"/>
      <c r="F117" s="127"/>
      <c r="G117" s="495"/>
      <c r="H117" s="240"/>
      <c r="I117" s="241"/>
      <c r="J117" s="27"/>
      <c r="K117" s="194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">
      <c r="A118" s="203"/>
      <c r="B118" s="240"/>
      <c r="C118" s="241"/>
      <c r="D118" s="203"/>
      <c r="E118" s="194"/>
      <c r="F118" s="127"/>
      <c r="G118" s="495"/>
      <c r="H118" s="240"/>
      <c r="I118" s="241"/>
      <c r="J118" s="27"/>
      <c r="K118" s="194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">
      <c r="A119" s="216"/>
      <c r="B119" s="240"/>
      <c r="C119" s="241"/>
      <c r="D119" s="203"/>
      <c r="E119" s="127"/>
      <c r="F119" s="63"/>
      <c r="G119" s="495"/>
      <c r="H119" s="240"/>
      <c r="I119" s="241"/>
      <c r="J119" s="27"/>
      <c r="K119" s="194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">
      <c r="A120" s="203"/>
      <c r="B120" s="240"/>
      <c r="C120" s="241"/>
      <c r="D120" s="203"/>
      <c r="E120" s="194"/>
      <c r="F120" s="63"/>
      <c r="G120" s="495"/>
      <c r="H120" s="240"/>
      <c r="I120" s="241"/>
      <c r="J120" s="27"/>
      <c r="K120" s="194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">
      <c r="A121" s="216"/>
      <c r="B121" s="240"/>
      <c r="C121" s="241"/>
      <c r="D121" s="203"/>
      <c r="E121" s="190"/>
      <c r="F121" s="78"/>
      <c r="G121" s="496"/>
      <c r="H121" s="240"/>
      <c r="I121" s="241"/>
      <c r="J121" s="27"/>
      <c r="K121" s="194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">
      <c r="A122" s="203"/>
      <c r="B122" s="240"/>
      <c r="C122" s="241"/>
      <c r="D122" s="203"/>
      <c r="E122" s="194"/>
      <c r="F122" s="63"/>
      <c r="G122" s="495"/>
      <c r="H122" s="240"/>
      <c r="I122" s="241"/>
      <c r="J122" s="27"/>
      <c r="K122" s="194"/>
    </row>
    <row r="123" spans="1:20" x14ac:dyDescent="0.2">
      <c r="A123" s="216"/>
      <c r="B123" s="240"/>
      <c r="C123" s="241"/>
      <c r="D123" s="203"/>
      <c r="E123" s="194"/>
      <c r="F123" s="63"/>
      <c r="G123" s="495"/>
      <c r="H123" s="240"/>
      <c r="I123" s="241"/>
      <c r="J123" s="27"/>
      <c r="K123" s="194"/>
    </row>
    <row r="124" spans="1:20" x14ac:dyDescent="0.2">
      <c r="A124" s="203"/>
      <c r="B124" s="240"/>
      <c r="C124" s="241"/>
      <c r="D124" s="203"/>
      <c r="E124" s="127"/>
      <c r="F124" s="63"/>
      <c r="G124" s="495"/>
      <c r="H124" s="240"/>
      <c r="I124" s="241"/>
      <c r="J124" s="27"/>
      <c r="K124" s="194"/>
    </row>
    <row r="125" spans="1:20" x14ac:dyDescent="0.2">
      <c r="A125" s="216"/>
      <c r="B125" s="240"/>
      <c r="C125" s="241"/>
      <c r="D125" s="203"/>
      <c r="E125" s="194"/>
      <c r="F125" s="127"/>
      <c r="G125" s="495"/>
      <c r="H125" s="240"/>
      <c r="I125" s="241"/>
      <c r="J125" s="27"/>
      <c r="K125" s="194"/>
    </row>
    <row r="126" spans="1:20" x14ac:dyDescent="0.2">
      <c r="A126" s="203"/>
      <c r="B126" s="240"/>
      <c r="C126" s="241"/>
      <c r="D126" s="203"/>
      <c r="E126" s="127"/>
      <c r="F126" s="63"/>
      <c r="G126" s="495"/>
      <c r="H126" s="240"/>
      <c r="I126" s="241"/>
      <c r="J126" s="27"/>
      <c r="K126" s="194"/>
    </row>
    <row r="127" spans="1:20" x14ac:dyDescent="0.2">
      <c r="A127" s="216"/>
      <c r="B127" s="240"/>
      <c r="C127" s="241"/>
      <c r="D127" s="203"/>
      <c r="E127" s="127"/>
      <c r="F127" s="63"/>
      <c r="G127" s="495"/>
      <c r="H127" s="240"/>
      <c r="I127" s="241"/>
      <c r="J127" s="27"/>
      <c r="K127" s="194"/>
    </row>
    <row r="128" spans="1:20" x14ac:dyDescent="0.2">
      <c r="A128" s="203"/>
      <c r="B128" s="240"/>
      <c r="C128" s="241"/>
      <c r="D128" s="203"/>
      <c r="E128" s="194"/>
      <c r="F128" s="63"/>
      <c r="G128" s="495"/>
      <c r="H128" s="240"/>
      <c r="I128" s="241"/>
      <c r="J128" s="27"/>
      <c r="K128" s="194"/>
    </row>
    <row r="129" spans="1:11" x14ac:dyDescent="0.2">
      <c r="A129" s="216"/>
      <c r="B129" s="240"/>
      <c r="C129" s="241"/>
      <c r="D129" s="203"/>
      <c r="E129" s="190"/>
      <c r="F129" s="78"/>
      <c r="G129" s="496"/>
      <c r="H129" s="240"/>
      <c r="I129" s="241"/>
      <c r="J129" s="27"/>
      <c r="K129" s="194"/>
    </row>
    <row r="130" spans="1:11" x14ac:dyDescent="0.2">
      <c r="A130" s="203"/>
      <c r="B130" s="240"/>
      <c r="C130" s="241"/>
      <c r="D130" s="241"/>
      <c r="E130" s="127"/>
      <c r="F130" s="127"/>
      <c r="G130" s="350"/>
      <c r="H130" s="204"/>
      <c r="I130" s="203"/>
      <c r="J130" s="27"/>
      <c r="K130" s="194"/>
    </row>
    <row r="131" spans="1:11" x14ac:dyDescent="0.2">
      <c r="A131" s="204"/>
      <c r="B131" s="204"/>
      <c r="C131" s="194"/>
      <c r="D131" s="203"/>
      <c r="E131" s="194"/>
      <c r="F131" s="194"/>
      <c r="G131" s="27"/>
      <c r="H131" s="204"/>
      <c r="I131" s="203"/>
      <c r="J131" s="27"/>
      <c r="K131" s="194"/>
    </row>
    <row r="132" spans="1:11" x14ac:dyDescent="0.2">
      <c r="A132" s="203"/>
      <c r="B132" s="204"/>
      <c r="C132" s="194"/>
      <c r="D132" s="203"/>
      <c r="E132" s="194"/>
      <c r="F132" s="194"/>
      <c r="G132" s="27"/>
      <c r="H132" s="204"/>
      <c r="I132" s="203"/>
      <c r="J132" s="27"/>
      <c r="K132" s="194"/>
    </row>
    <row r="133" spans="1:11" x14ac:dyDescent="0.2">
      <c r="A133" s="203"/>
      <c r="B133" s="204"/>
      <c r="C133" s="194"/>
      <c r="D133" s="203"/>
      <c r="E133" s="194"/>
      <c r="F133" s="194"/>
      <c r="G133" s="27"/>
      <c r="H133" s="204"/>
      <c r="I133" s="203"/>
      <c r="J133" s="27"/>
      <c r="K133" s="194"/>
    </row>
    <row r="134" spans="1:11" x14ac:dyDescent="0.2">
      <c r="A134" s="203"/>
      <c r="B134" s="204"/>
      <c r="C134" s="194"/>
      <c r="D134" s="203"/>
      <c r="E134" s="194"/>
      <c r="F134" s="194"/>
      <c r="G134" s="194"/>
      <c r="H134" s="27"/>
      <c r="I134" s="203"/>
      <c r="J134" s="27"/>
      <c r="K134" s="194"/>
    </row>
    <row r="135" spans="1:11" x14ac:dyDescent="0.2">
      <c r="A135" s="203"/>
      <c r="B135" s="204"/>
      <c r="C135" s="194"/>
      <c r="D135" s="203"/>
      <c r="E135" s="194"/>
      <c r="F135" s="194"/>
      <c r="G135" s="194"/>
      <c r="H135" s="27"/>
      <c r="I135" s="194"/>
      <c r="J135" s="205"/>
      <c r="K135" s="194"/>
    </row>
    <row r="136" spans="1:11" x14ac:dyDescent="0.2">
      <c r="A136" s="206"/>
      <c r="B136" s="207"/>
      <c r="C136" s="192"/>
      <c r="D136" s="206"/>
      <c r="E136" s="192"/>
      <c r="F136" s="192"/>
      <c r="G136" s="209"/>
      <c r="H136" s="208"/>
      <c r="I136" s="192"/>
      <c r="J136" s="209"/>
      <c r="K136" s="192"/>
    </row>
    <row r="137" spans="1:11" x14ac:dyDescent="0.2">
      <c r="A137" s="202"/>
      <c r="B137" s="210"/>
      <c r="C137" s="193"/>
      <c r="D137" s="202"/>
      <c r="E137" s="193"/>
      <c r="F137" s="193" t="s">
        <v>295</v>
      </c>
      <c r="G137" s="211">
        <f>SUM(G99:G136)</f>
        <v>74200000</v>
      </c>
      <c r="H137" s="210"/>
      <c r="I137" s="193"/>
      <c r="J137" s="211">
        <f>SUM(J99:J136)</f>
        <v>74200000</v>
      </c>
      <c r="K137" s="193"/>
    </row>
    <row r="138" spans="1:11" x14ac:dyDescent="0.2">
      <c r="A138" s="212"/>
      <c r="B138" s="213"/>
      <c r="C138" s="214"/>
      <c r="D138" s="212"/>
      <c r="E138" s="214"/>
      <c r="F138" s="214"/>
      <c r="G138" s="215"/>
      <c r="H138" s="213"/>
      <c r="I138" s="214"/>
      <c r="J138" s="215"/>
      <c r="K138" s="85" t="s">
        <v>294</v>
      </c>
    </row>
    <row r="139" spans="1:11" x14ac:dyDescent="0.2">
      <c r="A139" s="774" t="s">
        <v>185</v>
      </c>
      <c r="B139" s="777" t="s">
        <v>112</v>
      </c>
      <c r="C139" s="778"/>
      <c r="D139" s="778"/>
      <c r="E139" s="778"/>
      <c r="F139" s="778"/>
      <c r="G139" s="779"/>
      <c r="H139" s="777" t="s">
        <v>113</v>
      </c>
      <c r="I139" s="778"/>
      <c r="J139" s="779"/>
      <c r="K139" s="774" t="s">
        <v>186</v>
      </c>
    </row>
    <row r="140" spans="1:11" x14ac:dyDescent="0.2">
      <c r="A140" s="775"/>
      <c r="B140" s="780"/>
      <c r="C140" s="781"/>
      <c r="D140" s="781"/>
      <c r="E140" s="781"/>
      <c r="F140" s="781"/>
      <c r="G140" s="782"/>
      <c r="H140" s="780"/>
      <c r="I140" s="781"/>
      <c r="J140" s="782"/>
      <c r="K140" s="775"/>
    </row>
    <row r="141" spans="1:11" x14ac:dyDescent="0.2">
      <c r="A141" s="775"/>
      <c r="B141" s="774" t="s">
        <v>187</v>
      </c>
      <c r="C141" s="774" t="s">
        <v>188</v>
      </c>
      <c r="D141" s="774" t="s">
        <v>189</v>
      </c>
      <c r="E141" s="774" t="s">
        <v>106</v>
      </c>
      <c r="F141" s="774" t="s">
        <v>190</v>
      </c>
      <c r="G141" s="774" t="s">
        <v>191</v>
      </c>
      <c r="H141" s="774" t="s">
        <v>187</v>
      </c>
      <c r="I141" s="774" t="s">
        <v>192</v>
      </c>
      <c r="J141" s="774" t="s">
        <v>191</v>
      </c>
      <c r="K141" s="775"/>
    </row>
    <row r="142" spans="1:11" x14ac:dyDescent="0.2">
      <c r="A142" s="776"/>
      <c r="B142" s="776"/>
      <c r="C142" s="776"/>
      <c r="D142" s="776"/>
      <c r="E142" s="776"/>
      <c r="F142" s="776"/>
      <c r="G142" s="776"/>
      <c r="H142" s="776"/>
      <c r="I142" s="776"/>
      <c r="J142" s="776"/>
      <c r="K142" s="776"/>
    </row>
    <row r="143" spans="1:11" x14ac:dyDescent="0.2">
      <c r="A143" s="202">
        <v>1</v>
      </c>
      <c r="B143" s="202">
        <v>2</v>
      </c>
      <c r="C143" s="202">
        <v>3</v>
      </c>
      <c r="D143" s="202">
        <v>4</v>
      </c>
      <c r="E143" s="202">
        <v>5</v>
      </c>
      <c r="F143" s="202">
        <v>6</v>
      </c>
      <c r="G143" s="202">
        <v>7</v>
      </c>
      <c r="H143" s="202">
        <v>8</v>
      </c>
      <c r="I143" s="202">
        <v>9</v>
      </c>
      <c r="J143" s="202">
        <v>10</v>
      </c>
      <c r="K143" s="202">
        <v>11</v>
      </c>
    </row>
    <row r="144" spans="1:11" x14ac:dyDescent="0.2">
      <c r="A144" s="216"/>
      <c r="B144" s="216"/>
      <c r="C144" s="216"/>
      <c r="D144" s="216"/>
      <c r="E144" s="216"/>
      <c r="F144" s="217" t="s">
        <v>296</v>
      </c>
      <c r="G144" s="218">
        <f>+G137</f>
        <v>74200000</v>
      </c>
      <c r="H144" s="216"/>
      <c r="I144" s="216"/>
      <c r="J144" s="218">
        <f>+J137</f>
        <v>74200000</v>
      </c>
      <c r="K144" s="216"/>
    </row>
    <row r="145" spans="1:11" x14ac:dyDescent="0.2">
      <c r="A145" s="203"/>
      <c r="B145" s="204"/>
      <c r="C145" s="203"/>
      <c r="D145" s="203"/>
      <c r="E145" s="194"/>
      <c r="F145" s="194"/>
      <c r="G145" s="350"/>
      <c r="H145" s="204"/>
      <c r="I145" s="203"/>
      <c r="J145" s="27"/>
      <c r="K145" s="203"/>
    </row>
    <row r="146" spans="1:11" x14ac:dyDescent="0.2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</row>
    <row r="147" spans="1:11" x14ac:dyDescent="0.2">
      <c r="A147" s="203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</row>
    <row r="148" spans="1:11" x14ac:dyDescent="0.2">
      <c r="A148" s="203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</row>
    <row r="149" spans="1:11" x14ac:dyDescent="0.2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</row>
    <row r="150" spans="1:11" x14ac:dyDescent="0.2">
      <c r="A150" s="203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</row>
    <row r="151" spans="1:11" x14ac:dyDescent="0.2">
      <c r="A151" s="203"/>
      <c r="B151" s="204"/>
      <c r="C151" s="194"/>
      <c r="D151" s="203"/>
      <c r="E151" s="194"/>
      <c r="F151" s="194"/>
      <c r="G151" s="205"/>
      <c r="H151" s="204"/>
      <c r="I151" s="194"/>
      <c r="J151" s="205"/>
      <c r="K151" s="194"/>
    </row>
    <row r="152" spans="1:11" x14ac:dyDescent="0.2">
      <c r="A152" s="203"/>
      <c r="B152" s="204"/>
      <c r="C152" s="194"/>
      <c r="D152" s="203"/>
      <c r="E152" s="194"/>
      <c r="F152" s="194"/>
      <c r="G152" s="205"/>
      <c r="H152" s="204"/>
      <c r="I152" s="194"/>
      <c r="J152" s="205"/>
      <c r="K152" s="194"/>
    </row>
    <row r="153" spans="1:11" x14ac:dyDescent="0.2">
      <c r="A153" s="219"/>
      <c r="B153" s="220"/>
      <c r="C153" s="195"/>
      <c r="D153" s="219"/>
      <c r="E153" s="195"/>
      <c r="F153" s="195"/>
      <c r="G153" s="221"/>
      <c r="H153" s="220"/>
      <c r="I153" s="195"/>
      <c r="J153" s="221"/>
      <c r="K153" s="195"/>
    </row>
    <row r="154" spans="1:11" x14ac:dyDescent="0.2">
      <c r="A154" s="196"/>
      <c r="B154" s="196"/>
      <c r="C154" s="196"/>
      <c r="D154" s="196"/>
      <c r="E154" s="196"/>
      <c r="F154" s="196" t="s">
        <v>387</v>
      </c>
      <c r="G154" s="222">
        <f>SUM(G144:G153)</f>
        <v>74200000</v>
      </c>
      <c r="H154" s="222"/>
      <c r="I154" s="222"/>
      <c r="J154" s="222">
        <f>SUM(J144:J153)</f>
        <v>74200000</v>
      </c>
      <c r="K154" s="196"/>
    </row>
    <row r="155" spans="1:11" x14ac:dyDescent="0.2">
      <c r="A155" s="194"/>
      <c r="B155" s="194"/>
      <c r="C155" s="194"/>
      <c r="D155" s="194"/>
      <c r="E155" s="194"/>
      <c r="F155" s="194" t="s">
        <v>201</v>
      </c>
      <c r="G155" s="27">
        <v>3021223367</v>
      </c>
      <c r="H155" s="27"/>
      <c r="I155" s="27"/>
      <c r="J155" s="27">
        <f>+G155</f>
        <v>3021223367</v>
      </c>
      <c r="K155" s="194"/>
    </row>
    <row r="156" spans="1:11" x14ac:dyDescent="0.2">
      <c r="A156" s="197"/>
      <c r="B156" s="197"/>
      <c r="C156" s="197"/>
      <c r="D156" s="197"/>
      <c r="E156" s="197"/>
      <c r="F156" s="197" t="s">
        <v>388</v>
      </c>
      <c r="G156" s="223">
        <f>+G155+G154</f>
        <v>3095423367</v>
      </c>
      <c r="H156" s="223"/>
      <c r="I156" s="223"/>
      <c r="J156" s="223">
        <f>+J155+J154</f>
        <v>3095423367</v>
      </c>
      <c r="K156" s="197"/>
    </row>
    <row r="157" spans="1:11" x14ac:dyDescent="0.2">
      <c r="A157" s="198"/>
      <c r="B157" s="171"/>
      <c r="C157" s="171"/>
      <c r="D157" s="171"/>
      <c r="E157" s="171"/>
      <c r="F157" s="171"/>
      <c r="G157" s="224"/>
      <c r="H157" s="224"/>
      <c r="I157" s="224"/>
      <c r="J157" s="224"/>
      <c r="K157" s="225"/>
    </row>
    <row r="158" spans="1:11" x14ac:dyDescent="0.2">
      <c r="A158" s="199"/>
      <c r="B158" s="226"/>
      <c r="C158" s="226"/>
      <c r="D158" s="226"/>
      <c r="E158" s="226"/>
      <c r="F158" s="226"/>
      <c r="G158" s="226"/>
      <c r="H158" s="226"/>
      <c r="I158" s="226"/>
      <c r="J158" s="226"/>
      <c r="K158" s="227"/>
    </row>
    <row r="159" spans="1:11" x14ac:dyDescent="0.2">
      <c r="A159" s="198"/>
      <c r="B159" s="171"/>
      <c r="C159" s="171"/>
      <c r="D159" s="171"/>
      <c r="E159" s="171"/>
      <c r="F159" s="171"/>
      <c r="G159" s="171"/>
      <c r="H159" s="171"/>
      <c r="I159" s="171"/>
      <c r="J159" s="171"/>
      <c r="K159" s="225"/>
    </row>
    <row r="160" spans="1:11" x14ac:dyDescent="0.2">
      <c r="A160" s="198"/>
      <c r="B160" s="171"/>
      <c r="C160" s="171"/>
      <c r="D160" s="171"/>
      <c r="E160" s="171"/>
      <c r="F160" s="171"/>
      <c r="G160" s="171"/>
      <c r="H160" s="171"/>
      <c r="I160" s="171"/>
      <c r="J160" s="171"/>
      <c r="K160" s="225"/>
    </row>
    <row r="161" spans="1:11" x14ac:dyDescent="0.2">
      <c r="A161" s="198"/>
      <c r="B161" s="171"/>
      <c r="C161" s="171" t="s">
        <v>202</v>
      </c>
      <c r="D161" s="171"/>
      <c r="E161" s="171"/>
      <c r="F161" s="228">
        <f>+G156</f>
        <v>3095423367</v>
      </c>
      <c r="G161" s="171"/>
      <c r="H161" s="171"/>
      <c r="I161" s="171"/>
      <c r="J161" s="171"/>
      <c r="K161" s="225"/>
    </row>
    <row r="162" spans="1:11" x14ac:dyDescent="0.2">
      <c r="A162" s="198"/>
      <c r="B162" s="171"/>
      <c r="C162" s="171" t="s">
        <v>203</v>
      </c>
      <c r="D162" s="171"/>
      <c r="E162" s="171"/>
      <c r="F162" s="228">
        <f>+G156</f>
        <v>3095423367</v>
      </c>
      <c r="G162" s="171"/>
      <c r="H162" s="171"/>
      <c r="I162" s="171"/>
      <c r="J162" s="171"/>
      <c r="K162" s="225"/>
    </row>
    <row r="163" spans="1:11" x14ac:dyDescent="0.2">
      <c r="A163" s="198"/>
      <c r="B163" s="171"/>
      <c r="C163" s="171" t="s">
        <v>204</v>
      </c>
      <c r="D163" s="171"/>
      <c r="E163" s="171"/>
      <c r="F163" s="228">
        <f>F161-F162</f>
        <v>0</v>
      </c>
      <c r="G163" s="171"/>
      <c r="H163" s="171"/>
      <c r="I163" s="171"/>
      <c r="J163" s="171"/>
      <c r="K163" s="225"/>
    </row>
    <row r="164" spans="1:11" x14ac:dyDescent="0.2">
      <c r="A164" s="198"/>
      <c r="B164" s="171"/>
      <c r="C164" s="171"/>
      <c r="D164" s="171"/>
      <c r="E164" s="171"/>
      <c r="F164" s="171"/>
      <c r="G164" s="171"/>
      <c r="H164" s="171"/>
      <c r="I164" s="171"/>
      <c r="J164" s="171"/>
      <c r="K164" s="225"/>
    </row>
    <row r="165" spans="1:11" x14ac:dyDescent="0.2">
      <c r="A165" s="198"/>
      <c r="B165" s="171"/>
      <c r="C165" s="171" t="s">
        <v>205</v>
      </c>
      <c r="D165" s="171"/>
      <c r="E165" s="171"/>
      <c r="F165" s="171"/>
      <c r="G165" s="171"/>
      <c r="H165" s="171"/>
      <c r="I165" s="171"/>
      <c r="J165" s="171"/>
      <c r="K165" s="225"/>
    </row>
    <row r="166" spans="1:11" x14ac:dyDescent="0.2">
      <c r="A166" s="198"/>
      <c r="B166" s="171"/>
      <c r="C166" s="171" t="s">
        <v>206</v>
      </c>
      <c r="D166" s="171"/>
      <c r="E166" s="171">
        <v>0</v>
      </c>
      <c r="F166" s="171"/>
      <c r="G166" s="171"/>
      <c r="H166" s="171"/>
      <c r="I166" s="171"/>
      <c r="J166" s="171"/>
      <c r="K166" s="225"/>
    </row>
    <row r="167" spans="1:11" x14ac:dyDescent="0.2">
      <c r="A167" s="198"/>
      <c r="B167" s="171"/>
      <c r="C167" s="171" t="s">
        <v>207</v>
      </c>
      <c r="D167" s="171"/>
      <c r="E167" s="171">
        <v>0</v>
      </c>
      <c r="F167" s="171"/>
      <c r="G167" s="171"/>
      <c r="H167" s="171"/>
      <c r="I167" s="171"/>
      <c r="J167" s="171"/>
      <c r="K167" s="225"/>
    </row>
    <row r="168" spans="1:11" x14ac:dyDescent="0.2">
      <c r="A168" s="198"/>
      <c r="B168" s="171"/>
      <c r="C168" s="171" t="s">
        <v>208</v>
      </c>
      <c r="D168" s="171"/>
      <c r="E168" s="171">
        <v>0</v>
      </c>
      <c r="F168" s="171"/>
      <c r="G168" s="171"/>
      <c r="H168" s="171"/>
      <c r="I168" s="171"/>
      <c r="J168" s="171"/>
      <c r="K168" s="225"/>
    </row>
    <row r="169" spans="1:11" x14ac:dyDescent="0.2">
      <c r="A169" s="198"/>
      <c r="B169" s="171"/>
      <c r="C169" s="171"/>
      <c r="D169" s="171"/>
      <c r="E169" s="171"/>
      <c r="F169" s="171"/>
      <c r="G169" s="171"/>
      <c r="H169" s="171"/>
      <c r="I169" s="171"/>
      <c r="J169" s="171"/>
      <c r="K169" s="225"/>
    </row>
    <row r="170" spans="1:11" x14ac:dyDescent="0.2">
      <c r="A170" s="198"/>
      <c r="B170" s="171"/>
      <c r="C170" s="783"/>
      <c r="D170" s="783"/>
      <c r="E170" s="783"/>
      <c r="F170" s="171"/>
      <c r="G170" s="171"/>
      <c r="H170" s="783" t="s">
        <v>384</v>
      </c>
      <c r="I170" s="783"/>
      <c r="J170" s="783"/>
      <c r="K170" s="225"/>
    </row>
    <row r="171" spans="1:11" x14ac:dyDescent="0.2">
      <c r="A171" s="198"/>
      <c r="B171" s="171"/>
      <c r="D171" s="172" t="s">
        <v>209</v>
      </c>
      <c r="E171" s="172"/>
      <c r="F171" s="171"/>
      <c r="G171" s="171"/>
      <c r="H171" s="783"/>
      <c r="I171" s="783"/>
      <c r="J171" s="783"/>
      <c r="K171" s="225"/>
    </row>
    <row r="172" spans="1:11" x14ac:dyDescent="0.2">
      <c r="A172" s="198"/>
      <c r="B172" s="171"/>
      <c r="D172" s="172" t="s">
        <v>145</v>
      </c>
      <c r="E172" s="171"/>
      <c r="F172" s="171"/>
      <c r="G172" s="171"/>
      <c r="H172" s="783" t="s">
        <v>144</v>
      </c>
      <c r="I172" s="783"/>
      <c r="J172" s="783"/>
      <c r="K172" s="225"/>
    </row>
    <row r="173" spans="1:11" x14ac:dyDescent="0.2">
      <c r="A173" s="198"/>
      <c r="B173" s="171"/>
      <c r="D173" s="172"/>
      <c r="E173" s="171"/>
      <c r="F173" s="171"/>
      <c r="G173" s="171"/>
      <c r="H173" s="171"/>
      <c r="I173" s="171"/>
      <c r="J173" s="171"/>
      <c r="K173" s="225"/>
    </row>
    <row r="174" spans="1:11" x14ac:dyDescent="0.2">
      <c r="A174" s="198"/>
      <c r="B174" s="171"/>
      <c r="D174" s="172"/>
      <c r="E174" s="171"/>
      <c r="F174" s="171"/>
      <c r="G174" s="171"/>
      <c r="H174" s="171"/>
      <c r="I174" s="171"/>
      <c r="J174" s="171"/>
      <c r="K174" s="225"/>
    </row>
    <row r="175" spans="1:11" x14ac:dyDescent="0.2">
      <c r="A175" s="198"/>
      <c r="B175" s="171"/>
      <c r="D175" s="229" t="s">
        <v>86</v>
      </c>
      <c r="E175" s="172"/>
      <c r="F175" s="171"/>
      <c r="G175" s="171"/>
      <c r="H175" s="785" t="s">
        <v>104</v>
      </c>
      <c r="I175" s="785"/>
      <c r="J175" s="785"/>
      <c r="K175" s="225"/>
    </row>
    <row r="176" spans="1:11" x14ac:dyDescent="0.2">
      <c r="A176" s="198"/>
      <c r="B176" s="171"/>
      <c r="D176" s="172" t="s">
        <v>146</v>
      </c>
      <c r="E176" s="172"/>
      <c r="F176" s="171"/>
      <c r="G176" s="171"/>
      <c r="H176" s="783" t="s">
        <v>147</v>
      </c>
      <c r="I176" s="783"/>
      <c r="J176" s="783"/>
      <c r="K176" s="225"/>
    </row>
    <row r="177" spans="1:11" ht="15" x14ac:dyDescent="0.25">
      <c r="A177" s="79"/>
      <c r="B177" s="80"/>
      <c r="C177" s="80"/>
      <c r="D177" s="80"/>
      <c r="E177" s="80"/>
      <c r="F177" s="80"/>
      <c r="G177" s="80"/>
      <c r="K177" s="81"/>
    </row>
    <row r="178" spans="1:11" ht="15" x14ac:dyDescent="0.25">
      <c r="A178" s="82"/>
      <c r="B178" s="83"/>
      <c r="C178" s="83"/>
      <c r="D178" s="83"/>
      <c r="E178" s="83"/>
      <c r="F178" s="83"/>
      <c r="G178" s="83"/>
      <c r="H178" s="83"/>
      <c r="I178" s="83"/>
      <c r="J178" s="83"/>
      <c r="K178" s="84"/>
    </row>
  </sheetData>
  <mergeCells count="72">
    <mergeCell ref="K43:K46"/>
    <mergeCell ref="B45:B46"/>
    <mergeCell ref="C45:C46"/>
    <mergeCell ref="D45:D46"/>
    <mergeCell ref="E45:E46"/>
    <mergeCell ref="C74:E74"/>
    <mergeCell ref="F45:F46"/>
    <mergeCell ref="G45:G46"/>
    <mergeCell ref="H45:H46"/>
    <mergeCell ref="I45:I46"/>
    <mergeCell ref="H9:J10"/>
    <mergeCell ref="F11:F12"/>
    <mergeCell ref="G11:G12"/>
    <mergeCell ref="A43:A46"/>
    <mergeCell ref="B43:G44"/>
    <mergeCell ref="H43:J44"/>
    <mergeCell ref="J45:J46"/>
    <mergeCell ref="B9:G10"/>
    <mergeCell ref="B11:B12"/>
    <mergeCell ref="C11:C12"/>
    <mergeCell ref="A2:J2"/>
    <mergeCell ref="A3:K3"/>
    <mergeCell ref="A4:K4"/>
    <mergeCell ref="A5:K5"/>
    <mergeCell ref="K9:K12"/>
    <mergeCell ref="J11:J12"/>
    <mergeCell ref="A9:A12"/>
    <mergeCell ref="F96:F97"/>
    <mergeCell ref="G96:G97"/>
    <mergeCell ref="H96:H97"/>
    <mergeCell ref="H11:H12"/>
    <mergeCell ref="I11:I12"/>
    <mergeCell ref="D11:D12"/>
    <mergeCell ref="E11:E12"/>
    <mergeCell ref="H75:J75"/>
    <mergeCell ref="G74:J74"/>
    <mergeCell ref="B139:G140"/>
    <mergeCell ref="H139:J140"/>
    <mergeCell ref="A94:A97"/>
    <mergeCell ref="B94:G95"/>
    <mergeCell ref="H94:J95"/>
    <mergeCell ref="B141:B142"/>
    <mergeCell ref="C141:C142"/>
    <mergeCell ref="D141:D142"/>
    <mergeCell ref="E141:E142"/>
    <mergeCell ref="B96:B97"/>
    <mergeCell ref="H176:J176"/>
    <mergeCell ref="C170:E170"/>
    <mergeCell ref="H170:J170"/>
    <mergeCell ref="H171:J171"/>
    <mergeCell ref="H172:J172"/>
    <mergeCell ref="H175:J175"/>
    <mergeCell ref="G76:J76"/>
    <mergeCell ref="G81:J81"/>
    <mergeCell ref="G82:J82"/>
    <mergeCell ref="I96:I97"/>
    <mergeCell ref="J96:J97"/>
    <mergeCell ref="A89:K89"/>
    <mergeCell ref="K94:K97"/>
    <mergeCell ref="C96:C97"/>
    <mergeCell ref="D96:D97"/>
    <mergeCell ref="E96:E97"/>
    <mergeCell ref="A90:K90"/>
    <mergeCell ref="A87:J87"/>
    <mergeCell ref="A88:K88"/>
    <mergeCell ref="K139:K142"/>
    <mergeCell ref="H141:H142"/>
    <mergeCell ref="I141:I142"/>
    <mergeCell ref="J141:J142"/>
    <mergeCell ref="F141:F142"/>
    <mergeCell ref="G141:G142"/>
    <mergeCell ref="A139:A142"/>
  </mergeCells>
  <phoneticPr fontId="18" type="noConversion"/>
  <pageMargins left="1" right="0" top="0.5" bottom="0" header="0.5" footer="0.5"/>
  <pageSetup paperSize="5" scale="83" orientation="landscape" horizontalDpi="4294967294" verticalDpi="0" r:id="rId1"/>
  <headerFooter alignWithMargins="0"/>
  <rowBreaks count="1" manualBreakCount="1">
    <brk id="41" max="10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464"/>
  <sheetViews>
    <sheetView view="pageBreakPreview" zoomScaleNormal="100" workbookViewId="0">
      <selection activeCell="G41" sqref="G41"/>
    </sheetView>
  </sheetViews>
  <sheetFormatPr defaultRowHeight="12.75" x14ac:dyDescent="0.2"/>
  <cols>
    <col min="1" max="1" width="6.5703125" customWidth="1"/>
    <col min="2" max="2" width="16.42578125" customWidth="1"/>
    <col min="3" max="3" width="6" customWidth="1"/>
    <col min="4" max="4" width="12.140625" customWidth="1"/>
    <col min="5" max="5" width="1.140625" customWidth="1"/>
    <col min="6" max="6" width="4.140625" customWidth="1"/>
    <col min="7" max="7" width="9.7109375" customWidth="1"/>
    <col min="8" max="8" width="16.28515625" customWidth="1"/>
    <col min="9" max="9" width="1.5703125" customWidth="1"/>
    <col min="10" max="10" width="8.42578125" customWidth="1"/>
    <col min="11" max="11" width="17.5703125" customWidth="1"/>
  </cols>
  <sheetData>
    <row r="1" spans="1:11" ht="12" customHeight="1" x14ac:dyDescent="0.2">
      <c r="A1" s="319"/>
      <c r="B1" s="319"/>
      <c r="C1" s="319"/>
      <c r="D1" s="319"/>
      <c r="E1" s="319"/>
      <c r="F1" s="319"/>
      <c r="G1" s="319"/>
      <c r="H1" s="320" t="s">
        <v>212</v>
      </c>
      <c r="I1" s="321" t="s">
        <v>0</v>
      </c>
      <c r="J1" s="472">
        <v>70</v>
      </c>
      <c r="K1" s="322" t="s">
        <v>534</v>
      </c>
    </row>
    <row r="2" spans="1:11" ht="13.5" customHeight="1" x14ac:dyDescent="0.2">
      <c r="A2" s="319"/>
      <c r="B2" s="319"/>
      <c r="C2" s="319"/>
      <c r="D2" s="319"/>
      <c r="E2" s="319"/>
      <c r="F2" s="319"/>
      <c r="G2" s="319"/>
      <c r="H2" s="323" t="s">
        <v>309</v>
      </c>
      <c r="I2" s="324" t="s">
        <v>0</v>
      </c>
      <c r="J2" s="473">
        <v>20</v>
      </c>
      <c r="K2" s="563" t="s">
        <v>535</v>
      </c>
    </row>
    <row r="3" spans="1:11" ht="15.75" customHeight="1" x14ac:dyDescent="0.2">
      <c r="A3" s="319"/>
      <c r="B3" s="319"/>
      <c r="C3" s="319"/>
      <c r="D3" s="319"/>
      <c r="E3" s="319"/>
      <c r="F3" s="319"/>
      <c r="G3" s="319"/>
      <c r="H3" s="325" t="s">
        <v>214</v>
      </c>
      <c r="I3" s="326" t="s">
        <v>0</v>
      </c>
      <c r="J3" s="474" t="s">
        <v>310</v>
      </c>
      <c r="K3" s="327"/>
    </row>
    <row r="4" spans="1:11" x14ac:dyDescent="0.2">
      <c r="A4" s="319" t="s">
        <v>271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x14ac:dyDescent="0.2">
      <c r="A5" s="808" t="s">
        <v>221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</row>
    <row r="6" spans="1:11" x14ac:dyDescent="0.2">
      <c r="A6" s="808" t="s">
        <v>311</v>
      </c>
      <c r="B6" s="808"/>
      <c r="C6" s="808"/>
      <c r="D6" s="808"/>
      <c r="E6" s="808"/>
      <c r="F6" s="808"/>
      <c r="G6" s="808"/>
      <c r="H6" s="808"/>
      <c r="I6" s="808"/>
      <c r="J6" s="808"/>
      <c r="K6" s="808"/>
    </row>
    <row r="7" spans="1:11" x14ac:dyDescent="0.2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</row>
    <row r="8" spans="1:11" x14ac:dyDescent="0.2">
      <c r="A8" s="319" t="s">
        <v>312</v>
      </c>
      <c r="B8" s="319"/>
      <c r="C8" s="319" t="s">
        <v>313</v>
      </c>
      <c r="D8" s="319"/>
      <c r="E8" s="319"/>
      <c r="F8" s="319"/>
      <c r="G8" s="319"/>
      <c r="H8" s="319"/>
      <c r="I8" s="319"/>
      <c r="J8" s="319"/>
      <c r="K8" s="319"/>
    </row>
    <row r="9" spans="1:11" x14ac:dyDescent="0.2">
      <c r="A9" s="319" t="s">
        <v>314</v>
      </c>
      <c r="B9" s="319"/>
      <c r="C9" s="319" t="s">
        <v>315</v>
      </c>
      <c r="D9" s="319"/>
      <c r="E9" s="319"/>
      <c r="F9" s="319"/>
      <c r="G9" s="319"/>
      <c r="H9" s="319"/>
      <c r="I9" s="319"/>
      <c r="J9" s="319"/>
      <c r="K9" s="319"/>
    </row>
    <row r="10" spans="1:11" x14ac:dyDescent="0.2">
      <c r="A10" s="319" t="s">
        <v>316</v>
      </c>
      <c r="B10" s="319"/>
      <c r="C10" s="319" t="s">
        <v>317</v>
      </c>
      <c r="D10" s="319"/>
      <c r="E10" s="319"/>
      <c r="F10" s="319"/>
      <c r="G10" s="319"/>
      <c r="H10" s="319"/>
      <c r="I10" s="319"/>
      <c r="J10" s="319"/>
      <c r="K10" s="319"/>
    </row>
    <row r="11" spans="1:11" x14ac:dyDescent="0.2">
      <c r="A11" s="319" t="s">
        <v>318</v>
      </c>
      <c r="B11" s="319"/>
      <c r="C11" s="319" t="s">
        <v>467</v>
      </c>
      <c r="D11" s="817">
        <f>'REALISASI PEN'!D78</f>
        <v>4042500000</v>
      </c>
      <c r="E11" s="817"/>
      <c r="F11" s="817"/>
      <c r="G11" s="622"/>
      <c r="H11" s="319"/>
      <c r="I11" s="319"/>
      <c r="J11" s="319"/>
      <c r="K11" s="319"/>
    </row>
    <row r="12" spans="1:11" x14ac:dyDescent="0.2">
      <c r="A12" s="319" t="s">
        <v>319</v>
      </c>
      <c r="B12" s="319"/>
      <c r="C12" s="319" t="s">
        <v>468</v>
      </c>
      <c r="D12" s="319"/>
      <c r="E12" s="319"/>
      <c r="F12" s="319"/>
      <c r="G12" s="319"/>
      <c r="H12" s="319"/>
      <c r="I12" s="319"/>
      <c r="J12" s="319"/>
      <c r="K12" s="319"/>
    </row>
    <row r="13" spans="1:11" x14ac:dyDescent="0.2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</row>
    <row r="14" spans="1:11" ht="15" customHeight="1" x14ac:dyDescent="0.2">
      <c r="A14" s="809" t="s">
        <v>320</v>
      </c>
      <c r="B14" s="457" t="s">
        <v>321</v>
      </c>
      <c r="C14" s="811" t="s">
        <v>322</v>
      </c>
      <c r="D14" s="812"/>
      <c r="E14" s="531"/>
      <c r="F14" s="623"/>
      <c r="G14" s="824" t="s">
        <v>323</v>
      </c>
      <c r="H14" s="824"/>
      <c r="I14" s="824"/>
      <c r="J14" s="825"/>
      <c r="K14" s="830" t="s">
        <v>324</v>
      </c>
    </row>
    <row r="15" spans="1:11" x14ac:dyDescent="0.2">
      <c r="A15" s="809"/>
      <c r="B15" s="328" t="s">
        <v>325</v>
      </c>
      <c r="C15" s="813"/>
      <c r="D15" s="814"/>
      <c r="E15" s="532"/>
      <c r="F15" s="624"/>
      <c r="G15" s="826"/>
      <c r="H15" s="826"/>
      <c r="I15" s="826"/>
      <c r="J15" s="827"/>
      <c r="K15" s="830"/>
    </row>
    <row r="16" spans="1:11" x14ac:dyDescent="0.2">
      <c r="A16" s="810"/>
      <c r="B16" s="329" t="s">
        <v>113</v>
      </c>
      <c r="C16" s="815"/>
      <c r="D16" s="816"/>
      <c r="E16" s="518"/>
      <c r="F16" s="625"/>
      <c r="G16" s="828"/>
      <c r="H16" s="828"/>
      <c r="I16" s="828"/>
      <c r="J16" s="829"/>
      <c r="K16" s="830"/>
    </row>
    <row r="17" spans="1:12" x14ac:dyDescent="0.2">
      <c r="A17" s="330">
        <v>1</v>
      </c>
      <c r="B17" s="330">
        <v>2</v>
      </c>
      <c r="C17" s="519">
        <v>3</v>
      </c>
      <c r="D17" s="520"/>
      <c r="E17" s="519"/>
      <c r="F17" s="520"/>
      <c r="G17" s="822">
        <v>4</v>
      </c>
      <c r="H17" s="822"/>
      <c r="I17" s="822"/>
      <c r="J17" s="823"/>
      <c r="K17" s="330">
        <v>5</v>
      </c>
    </row>
    <row r="18" spans="1:12" x14ac:dyDescent="0.2">
      <c r="A18" s="216"/>
      <c r="B18" s="216"/>
      <c r="C18" s="528"/>
      <c r="D18" s="530"/>
      <c r="E18" s="533"/>
      <c r="F18" s="556"/>
      <c r="G18" s="331"/>
      <c r="H18" s="331"/>
      <c r="I18" s="85"/>
      <c r="J18" s="403"/>
      <c r="K18" s="480"/>
      <c r="L18" s="482"/>
    </row>
    <row r="19" spans="1:12" x14ac:dyDescent="0.2">
      <c r="A19" s="216">
        <v>1</v>
      </c>
      <c r="B19" s="216">
        <v>1</v>
      </c>
      <c r="C19" s="557">
        <v>24</v>
      </c>
      <c r="D19" s="558" t="s">
        <v>477</v>
      </c>
      <c r="E19" s="533"/>
      <c r="F19" s="93" t="s">
        <v>326</v>
      </c>
      <c r="G19" s="93"/>
      <c r="H19" s="463"/>
      <c r="I19" s="171"/>
      <c r="J19" s="465"/>
      <c r="K19" s="402">
        <v>16500000</v>
      </c>
      <c r="L19" s="482"/>
    </row>
    <row r="20" spans="1:12" x14ac:dyDescent="0.2">
      <c r="A20" s="216">
        <f>A19+1</f>
        <v>2</v>
      </c>
      <c r="B20" s="216">
        <f>B19+1</f>
        <v>2</v>
      </c>
      <c r="C20" s="557">
        <v>29</v>
      </c>
      <c r="D20" s="558" t="s">
        <v>477</v>
      </c>
      <c r="E20" s="533"/>
      <c r="F20" s="93" t="s">
        <v>326</v>
      </c>
      <c r="G20" s="93"/>
      <c r="H20" s="463"/>
      <c r="I20" s="171"/>
      <c r="J20" s="465"/>
      <c r="K20" s="402">
        <v>7000000</v>
      </c>
      <c r="L20" s="482"/>
    </row>
    <row r="21" spans="1:12" x14ac:dyDescent="0.2">
      <c r="A21" s="216">
        <f t="shared" ref="A21:A34" si="0">A20+1</f>
        <v>3</v>
      </c>
      <c r="B21" s="216">
        <f t="shared" ref="B21:B34" si="1">B20+1</f>
        <v>3</v>
      </c>
      <c r="C21" s="557">
        <v>30</v>
      </c>
      <c r="D21" s="558" t="s">
        <v>477</v>
      </c>
      <c r="E21" s="533"/>
      <c r="F21" s="93" t="s">
        <v>327</v>
      </c>
      <c r="G21" s="93"/>
      <c r="H21" s="463"/>
      <c r="I21" s="171"/>
      <c r="J21" s="465"/>
      <c r="K21" s="402">
        <v>4880270</v>
      </c>
      <c r="L21" s="482"/>
    </row>
    <row r="22" spans="1:12" x14ac:dyDescent="0.2">
      <c r="A22" s="216">
        <f t="shared" si="0"/>
        <v>4</v>
      </c>
      <c r="B22" s="216">
        <f t="shared" si="1"/>
        <v>4</v>
      </c>
      <c r="C22" s="557">
        <v>30</v>
      </c>
      <c r="D22" s="558" t="s">
        <v>477</v>
      </c>
      <c r="E22" s="533"/>
      <c r="F22" s="93" t="s">
        <v>327</v>
      </c>
      <c r="G22" s="93"/>
      <c r="H22" s="463"/>
      <c r="I22" s="171"/>
      <c r="J22" s="465"/>
      <c r="K22" s="402">
        <v>8500000</v>
      </c>
      <c r="L22" s="482"/>
    </row>
    <row r="23" spans="1:12" x14ac:dyDescent="0.2">
      <c r="A23" s="216">
        <f t="shared" si="0"/>
        <v>5</v>
      </c>
      <c r="B23" s="216">
        <f t="shared" si="1"/>
        <v>5</v>
      </c>
      <c r="C23" s="557">
        <v>30</v>
      </c>
      <c r="D23" s="558" t="s">
        <v>477</v>
      </c>
      <c r="E23" s="533"/>
      <c r="F23" s="93" t="s">
        <v>327</v>
      </c>
      <c r="G23" s="93"/>
      <c r="H23" s="463"/>
      <c r="I23" s="171"/>
      <c r="J23" s="465"/>
      <c r="K23" s="402">
        <v>1830000</v>
      </c>
      <c r="L23" s="482"/>
    </row>
    <row r="24" spans="1:12" x14ac:dyDescent="0.2">
      <c r="A24" s="216">
        <f t="shared" si="0"/>
        <v>6</v>
      </c>
      <c r="B24" s="216">
        <f t="shared" si="1"/>
        <v>6</v>
      </c>
      <c r="C24" s="557">
        <v>30</v>
      </c>
      <c r="D24" s="558" t="s">
        <v>477</v>
      </c>
      <c r="E24" s="533"/>
      <c r="F24" s="93" t="s">
        <v>327</v>
      </c>
      <c r="G24" s="93"/>
      <c r="H24" s="463"/>
      <c r="I24" s="171"/>
      <c r="J24" s="465"/>
      <c r="K24" s="402">
        <v>150000</v>
      </c>
      <c r="L24" s="483"/>
    </row>
    <row r="25" spans="1:12" x14ac:dyDescent="0.2">
      <c r="A25" s="216">
        <f t="shared" si="0"/>
        <v>7</v>
      </c>
      <c r="B25" s="216">
        <f t="shared" si="1"/>
        <v>7</v>
      </c>
      <c r="C25" s="557">
        <v>30</v>
      </c>
      <c r="D25" s="558" t="s">
        <v>477</v>
      </c>
      <c r="E25" s="533"/>
      <c r="F25" s="93" t="s">
        <v>327</v>
      </c>
      <c r="G25" s="93"/>
      <c r="H25" s="463"/>
      <c r="I25" s="171"/>
      <c r="J25" s="465"/>
      <c r="K25" s="402">
        <v>2386700</v>
      </c>
      <c r="L25" s="483"/>
    </row>
    <row r="26" spans="1:12" x14ac:dyDescent="0.2">
      <c r="A26" s="216">
        <f t="shared" si="0"/>
        <v>8</v>
      </c>
      <c r="B26" s="216">
        <f t="shared" si="1"/>
        <v>8</v>
      </c>
      <c r="C26" s="557">
        <v>30</v>
      </c>
      <c r="D26" s="558" t="s">
        <v>477</v>
      </c>
      <c r="E26" s="533"/>
      <c r="F26" s="93" t="s">
        <v>508</v>
      </c>
      <c r="G26" s="93"/>
      <c r="H26" s="463"/>
      <c r="I26" s="171"/>
      <c r="J26" s="465"/>
      <c r="K26" s="402">
        <v>20000000</v>
      </c>
      <c r="L26" s="483"/>
    </row>
    <row r="27" spans="1:12" x14ac:dyDescent="0.2">
      <c r="A27" s="216">
        <f t="shared" si="0"/>
        <v>9</v>
      </c>
      <c r="B27" s="216">
        <f t="shared" si="1"/>
        <v>9</v>
      </c>
      <c r="C27" s="557">
        <v>30</v>
      </c>
      <c r="D27" s="558" t="s">
        <v>477</v>
      </c>
      <c r="E27" s="533"/>
      <c r="F27" s="93" t="s">
        <v>509</v>
      </c>
      <c r="G27" s="93"/>
      <c r="H27" s="463"/>
      <c r="I27" s="171"/>
      <c r="J27" s="465"/>
      <c r="K27" s="402">
        <v>9701000</v>
      </c>
      <c r="L27" s="483"/>
    </row>
    <row r="28" spans="1:12" x14ac:dyDescent="0.2">
      <c r="A28" s="216">
        <f t="shared" si="0"/>
        <v>10</v>
      </c>
      <c r="B28" s="216">
        <f t="shared" si="1"/>
        <v>10</v>
      </c>
      <c r="C28" s="557">
        <v>30</v>
      </c>
      <c r="D28" s="558" t="s">
        <v>477</v>
      </c>
      <c r="E28" s="533"/>
      <c r="F28" s="93" t="s">
        <v>510</v>
      </c>
      <c r="G28" s="93"/>
      <c r="H28" s="463"/>
      <c r="I28" s="171"/>
      <c r="J28" s="465"/>
      <c r="K28" s="402">
        <v>36971000</v>
      </c>
      <c r="L28" s="483"/>
    </row>
    <row r="29" spans="1:12" x14ac:dyDescent="0.2">
      <c r="A29" s="216">
        <f t="shared" si="0"/>
        <v>11</v>
      </c>
      <c r="B29" s="216">
        <f t="shared" si="1"/>
        <v>11</v>
      </c>
      <c r="C29" s="557">
        <v>30</v>
      </c>
      <c r="D29" s="558" t="s">
        <v>477</v>
      </c>
      <c r="E29" s="533"/>
      <c r="F29" s="93" t="s">
        <v>510</v>
      </c>
      <c r="G29" s="93"/>
      <c r="H29" s="463"/>
      <c r="I29" s="171"/>
      <c r="J29" s="465"/>
      <c r="K29" s="402">
        <v>180000</v>
      </c>
      <c r="L29" s="483"/>
    </row>
    <row r="30" spans="1:12" x14ac:dyDescent="0.2">
      <c r="A30" s="216">
        <f t="shared" si="0"/>
        <v>12</v>
      </c>
      <c r="B30" s="216">
        <f t="shared" si="1"/>
        <v>12</v>
      </c>
      <c r="C30" s="557">
        <v>30</v>
      </c>
      <c r="D30" s="558" t="s">
        <v>477</v>
      </c>
      <c r="E30" s="533"/>
      <c r="F30" s="93" t="s">
        <v>511</v>
      </c>
      <c r="G30" s="93"/>
      <c r="H30" s="463"/>
      <c r="I30" s="171"/>
      <c r="J30" s="465"/>
      <c r="K30" s="402">
        <v>14514350</v>
      </c>
      <c r="L30" s="483"/>
    </row>
    <row r="31" spans="1:12" x14ac:dyDescent="0.2">
      <c r="A31" s="216">
        <f t="shared" si="0"/>
        <v>13</v>
      </c>
      <c r="B31" s="216">
        <f t="shared" si="1"/>
        <v>13</v>
      </c>
      <c r="C31" s="557">
        <v>30</v>
      </c>
      <c r="D31" s="558" t="s">
        <v>477</v>
      </c>
      <c r="E31" s="533"/>
      <c r="F31" s="93" t="s">
        <v>511</v>
      </c>
      <c r="G31" s="93"/>
      <c r="H31" s="463"/>
      <c r="I31" s="171"/>
      <c r="J31" s="465"/>
      <c r="K31" s="402">
        <v>1800000</v>
      </c>
      <c r="L31" s="483"/>
    </row>
    <row r="32" spans="1:12" x14ac:dyDescent="0.2">
      <c r="A32" s="216">
        <f t="shared" si="0"/>
        <v>14</v>
      </c>
      <c r="B32" s="216">
        <f t="shared" si="1"/>
        <v>14</v>
      </c>
      <c r="C32" s="557">
        <v>30</v>
      </c>
      <c r="D32" s="558" t="s">
        <v>477</v>
      </c>
      <c r="E32" s="533"/>
      <c r="F32" s="93" t="s">
        <v>511</v>
      </c>
      <c r="G32" s="93"/>
      <c r="H32" s="463"/>
      <c r="I32" s="171"/>
      <c r="J32" s="465"/>
      <c r="K32" s="402">
        <v>150000</v>
      </c>
      <c r="L32" s="484"/>
    </row>
    <row r="33" spans="1:12" x14ac:dyDescent="0.2">
      <c r="A33" s="216">
        <f t="shared" si="0"/>
        <v>15</v>
      </c>
      <c r="B33" s="216">
        <f t="shared" si="1"/>
        <v>15</v>
      </c>
      <c r="C33" s="557">
        <v>30</v>
      </c>
      <c r="D33" s="558" t="s">
        <v>477</v>
      </c>
      <c r="E33" s="533"/>
      <c r="F33" s="93" t="s">
        <v>512</v>
      </c>
      <c r="G33" s="93"/>
      <c r="H33" s="463"/>
      <c r="I33" s="171"/>
      <c r="J33" s="465"/>
      <c r="K33" s="402">
        <v>600000</v>
      </c>
      <c r="L33" s="484"/>
    </row>
    <row r="34" spans="1:12" x14ac:dyDescent="0.2">
      <c r="A34" s="216">
        <f t="shared" si="0"/>
        <v>16</v>
      </c>
      <c r="B34" s="216">
        <f t="shared" si="1"/>
        <v>16</v>
      </c>
      <c r="C34" s="557">
        <v>30</v>
      </c>
      <c r="D34" s="558" t="s">
        <v>477</v>
      </c>
      <c r="E34" s="533"/>
      <c r="F34" s="93" t="s">
        <v>512</v>
      </c>
      <c r="G34" s="93"/>
      <c r="H34" s="463"/>
      <c r="I34" s="171"/>
      <c r="J34" s="465"/>
      <c r="K34" s="402">
        <v>17140800</v>
      </c>
      <c r="L34" s="484"/>
    </row>
    <row r="35" spans="1:12" x14ac:dyDescent="0.2">
      <c r="A35" s="216"/>
      <c r="B35" s="216"/>
      <c r="C35" s="528"/>
      <c r="D35" s="556"/>
      <c r="E35" s="533"/>
      <c r="F35" s="556"/>
      <c r="G35" s="463"/>
      <c r="H35" s="463"/>
      <c r="I35" s="171"/>
      <c r="J35" s="465"/>
      <c r="K35" s="481"/>
      <c r="L35" s="484"/>
    </row>
    <row r="36" spans="1:12" x14ac:dyDescent="0.2">
      <c r="A36" s="216"/>
      <c r="B36" s="216"/>
      <c r="C36" s="528"/>
      <c r="D36" s="556"/>
      <c r="E36" s="533"/>
      <c r="F36" s="556"/>
      <c r="G36" s="463"/>
      <c r="H36" s="463"/>
      <c r="I36" s="171"/>
      <c r="J36" s="465"/>
      <c r="K36" s="481"/>
      <c r="L36" s="484"/>
    </row>
    <row r="37" spans="1:12" x14ac:dyDescent="0.2">
      <c r="A37" s="216"/>
      <c r="B37" s="216"/>
      <c r="C37" s="528"/>
      <c r="D37" s="556"/>
      <c r="E37" s="533"/>
      <c r="F37" s="556"/>
      <c r="G37" s="463"/>
      <c r="H37" s="463"/>
      <c r="I37" s="171"/>
      <c r="J37" s="465"/>
      <c r="K37" s="481"/>
      <c r="L37" s="484"/>
    </row>
    <row r="38" spans="1:12" x14ac:dyDescent="0.2">
      <c r="A38" s="216"/>
      <c r="B38" s="216"/>
      <c r="C38" s="528"/>
      <c r="D38" s="556"/>
      <c r="E38" s="533"/>
      <c r="F38" s="556"/>
      <c r="G38" s="463"/>
      <c r="H38" s="463"/>
      <c r="I38" s="171"/>
      <c r="J38" s="465"/>
      <c r="K38" s="481"/>
      <c r="L38" s="484"/>
    </row>
    <row r="39" spans="1:12" x14ac:dyDescent="0.2">
      <c r="A39" s="216"/>
      <c r="B39" s="216"/>
      <c r="C39" s="529"/>
      <c r="D39" s="527"/>
      <c r="E39" s="462"/>
      <c r="F39" s="527"/>
      <c r="G39" s="527"/>
      <c r="H39" s="487"/>
      <c r="I39" s="171"/>
      <c r="J39" s="465"/>
      <c r="K39" s="222"/>
      <c r="L39" s="484"/>
    </row>
    <row r="40" spans="1:12" x14ac:dyDescent="0.2">
      <c r="A40" s="216"/>
      <c r="B40" s="216"/>
      <c r="C40" s="529"/>
      <c r="D40" s="527"/>
      <c r="E40" s="462"/>
      <c r="F40" s="527"/>
      <c r="G40" s="527"/>
      <c r="H40" s="487"/>
      <c r="I40" s="171"/>
      <c r="J40" s="465"/>
      <c r="K40" s="222"/>
      <c r="L40" s="484"/>
    </row>
    <row r="41" spans="1:12" x14ac:dyDescent="0.2">
      <c r="A41" s="216"/>
      <c r="B41" s="216"/>
      <c r="C41" s="528"/>
      <c r="D41" s="412"/>
      <c r="E41" s="411"/>
      <c r="F41" s="412"/>
      <c r="G41" s="527"/>
      <c r="H41" s="171"/>
      <c r="I41" s="463"/>
      <c r="J41" s="463"/>
      <c r="K41" s="222"/>
    </row>
    <row r="42" spans="1:12" x14ac:dyDescent="0.2">
      <c r="A42" s="216"/>
      <c r="B42" s="216"/>
      <c r="C42" s="528"/>
      <c r="D42" s="412"/>
      <c r="E42" s="411"/>
      <c r="F42" s="412"/>
      <c r="G42" s="527"/>
      <c r="H42" s="171"/>
      <c r="I42" s="463"/>
      <c r="J42" s="463"/>
      <c r="K42" s="222"/>
    </row>
    <row r="43" spans="1:12" x14ac:dyDescent="0.2">
      <c r="A43" s="216"/>
      <c r="B43" s="216"/>
      <c r="C43" s="528"/>
      <c r="D43" s="412"/>
      <c r="E43" s="411"/>
      <c r="F43" s="412"/>
      <c r="G43" s="527"/>
      <c r="H43" s="171"/>
      <c r="I43" s="463"/>
      <c r="J43" s="463"/>
      <c r="K43" s="222"/>
    </row>
    <row r="44" spans="1:12" x14ac:dyDescent="0.2">
      <c r="A44" s="460"/>
      <c r="B44" s="461"/>
      <c r="C44" s="528"/>
      <c r="D44" s="412"/>
      <c r="E44" s="411"/>
      <c r="F44" s="412"/>
      <c r="G44" s="527"/>
      <c r="H44" s="171"/>
      <c r="I44" s="463"/>
      <c r="J44" s="463"/>
      <c r="K44" s="464"/>
    </row>
    <row r="45" spans="1:12" x14ac:dyDescent="0.2">
      <c r="A45" s="454"/>
      <c r="B45" s="454"/>
      <c r="C45" s="525"/>
      <c r="D45" s="331"/>
      <c r="E45" s="525"/>
      <c r="F45" s="331"/>
      <c r="G45" s="331"/>
      <c r="H45" s="331"/>
      <c r="I45" s="331"/>
      <c r="J45" s="331"/>
      <c r="K45" s="820"/>
    </row>
    <row r="46" spans="1:12" x14ac:dyDescent="0.2">
      <c r="A46" s="455"/>
      <c r="B46" s="455"/>
      <c r="C46" s="526"/>
      <c r="D46" s="456"/>
      <c r="E46" s="526"/>
      <c r="F46" s="456"/>
      <c r="G46" s="456"/>
      <c r="H46" s="456"/>
      <c r="I46" s="456"/>
      <c r="J46" s="456"/>
      <c r="K46" s="821"/>
    </row>
    <row r="47" spans="1:12" x14ac:dyDescent="0.2">
      <c r="A47" s="621" t="s">
        <v>547</v>
      </c>
      <c r="B47" s="319"/>
      <c r="C47" s="319"/>
      <c r="D47" s="319"/>
      <c r="E47" s="319"/>
      <c r="F47" s="319"/>
      <c r="G47" s="319"/>
      <c r="H47" s="319" t="s">
        <v>333</v>
      </c>
      <c r="I47" s="319"/>
      <c r="J47" s="319"/>
      <c r="K47" s="458">
        <f>SUM(K18:K44)</f>
        <v>142304120</v>
      </c>
    </row>
    <row r="48" spans="1:12" x14ac:dyDescent="0.2">
      <c r="A48" s="319"/>
      <c r="B48" s="319"/>
      <c r="C48" s="319"/>
      <c r="D48" s="319"/>
      <c r="E48" s="319"/>
      <c r="F48" s="319"/>
      <c r="G48" s="319"/>
      <c r="H48" s="319" t="s">
        <v>334</v>
      </c>
      <c r="I48" s="319"/>
      <c r="J48" s="319"/>
      <c r="K48" s="459">
        <f>+MASTER!L27</f>
        <v>0</v>
      </c>
    </row>
    <row r="49" spans="1:11" x14ac:dyDescent="0.2">
      <c r="A49" s="319"/>
      <c r="B49" s="319"/>
      <c r="C49" s="319"/>
      <c r="D49" s="319"/>
      <c r="E49" s="319"/>
      <c r="F49" s="319"/>
      <c r="G49" s="319"/>
      <c r="H49" s="319" t="s">
        <v>335</v>
      </c>
      <c r="I49" s="319"/>
      <c r="J49" s="319"/>
      <c r="K49" s="458">
        <f>K48+K47</f>
        <v>142304120</v>
      </c>
    </row>
    <row r="50" spans="1:11" x14ac:dyDescent="0.2">
      <c r="A50" s="319"/>
      <c r="B50" s="319"/>
      <c r="C50" s="319"/>
      <c r="D50" s="319"/>
      <c r="E50" s="319"/>
      <c r="F50" s="319"/>
      <c r="G50" s="319"/>
      <c r="H50" s="319"/>
      <c r="I50" s="319"/>
      <c r="J50" s="319"/>
      <c r="K50" s="319"/>
    </row>
    <row r="51" spans="1:11" x14ac:dyDescent="0.2">
      <c r="A51" s="319"/>
      <c r="B51" s="319"/>
      <c r="C51" s="319"/>
      <c r="D51" s="319"/>
      <c r="E51" s="319"/>
      <c r="F51" s="319"/>
      <c r="G51" s="319"/>
      <c r="H51" s="319"/>
      <c r="I51" s="319"/>
      <c r="J51" s="319"/>
      <c r="K51" s="319"/>
    </row>
    <row r="52" spans="1:11" x14ac:dyDescent="0.2">
      <c r="A52" s="319"/>
      <c r="B52" s="818" t="s">
        <v>336</v>
      </c>
      <c r="C52" s="818"/>
      <c r="D52" s="818"/>
      <c r="E52" s="332"/>
      <c r="F52" s="332"/>
      <c r="G52" s="333"/>
      <c r="H52" s="319"/>
      <c r="I52" s="334" t="str">
        <f>+MASTER!G31</f>
        <v>Semarang, 30 Januari  2014</v>
      </c>
      <c r="J52" s="334"/>
      <c r="K52" s="334"/>
    </row>
    <row r="53" spans="1:11" x14ac:dyDescent="0.2">
      <c r="A53" s="319"/>
      <c r="B53" s="818" t="s">
        <v>145</v>
      </c>
      <c r="C53" s="818"/>
      <c r="D53" s="818"/>
      <c r="E53" s="332"/>
      <c r="F53" s="332"/>
      <c r="G53" s="333"/>
      <c r="H53" s="319"/>
      <c r="I53" s="332" t="s">
        <v>144</v>
      </c>
      <c r="J53" s="319"/>
      <c r="K53" s="333"/>
    </row>
    <row r="54" spans="1:11" x14ac:dyDescent="0.2">
      <c r="A54" s="319"/>
      <c r="B54" s="319"/>
      <c r="C54" s="319"/>
      <c r="D54" s="319"/>
      <c r="E54" s="319"/>
      <c r="F54" s="319"/>
      <c r="G54" s="319"/>
      <c r="H54" s="319"/>
      <c r="I54" s="319"/>
      <c r="J54" s="319"/>
      <c r="K54" s="319"/>
    </row>
    <row r="55" spans="1:11" x14ac:dyDescent="0.2">
      <c r="A55" s="319"/>
      <c r="B55" s="319"/>
      <c r="C55" s="319"/>
      <c r="D55" s="319"/>
      <c r="E55" s="319"/>
      <c r="F55" s="319"/>
      <c r="G55" s="319"/>
      <c r="H55" s="319"/>
      <c r="I55" s="319"/>
      <c r="J55" s="319"/>
      <c r="K55" s="319"/>
    </row>
    <row r="56" spans="1:11" x14ac:dyDescent="0.2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</row>
    <row r="57" spans="1:11" x14ac:dyDescent="0.2">
      <c r="A57" s="319"/>
      <c r="B57" s="819" t="s">
        <v>86</v>
      </c>
      <c r="C57" s="819"/>
      <c r="D57" s="819"/>
      <c r="E57" s="335"/>
      <c r="F57" s="335"/>
      <c r="G57" s="333"/>
      <c r="H57" s="336"/>
      <c r="I57" s="335" t="str">
        <f>MASTER!H76</f>
        <v>S i s w a n t o, S E</v>
      </c>
      <c r="J57" s="336"/>
      <c r="K57" s="337"/>
    </row>
    <row r="58" spans="1:11" x14ac:dyDescent="0.2">
      <c r="A58" s="319"/>
      <c r="B58" s="818" t="s">
        <v>87</v>
      </c>
      <c r="C58" s="818"/>
      <c r="D58" s="818"/>
      <c r="E58" s="332"/>
      <c r="F58" s="332"/>
      <c r="G58" s="333"/>
      <c r="H58" s="319"/>
      <c r="I58" s="338" t="str">
        <f>MASTER!H77</f>
        <v>NIP. 19640814 199103 1 011</v>
      </c>
      <c r="J58" s="319"/>
      <c r="K58" s="333"/>
    </row>
    <row r="59" spans="1:11" x14ac:dyDescent="0.2">
      <c r="A59" s="319"/>
      <c r="B59" s="319"/>
      <c r="C59" s="319"/>
      <c r="D59" s="319"/>
      <c r="E59" s="319"/>
      <c r="F59" s="319"/>
      <c r="G59" s="319"/>
      <c r="H59" s="320" t="s">
        <v>212</v>
      </c>
      <c r="I59" s="321" t="s">
        <v>0</v>
      </c>
      <c r="J59" s="472">
        <f>J1</f>
        <v>70</v>
      </c>
      <c r="K59" s="322" t="str">
        <f>K1</f>
        <v>Tahun 2013</v>
      </c>
    </row>
    <row r="60" spans="1:11" x14ac:dyDescent="0.2">
      <c r="A60" s="319"/>
      <c r="B60" s="319"/>
      <c r="C60" s="319"/>
      <c r="D60" s="319"/>
      <c r="E60" s="319"/>
      <c r="F60" s="319"/>
      <c r="G60" s="319"/>
      <c r="H60" s="323" t="s">
        <v>309</v>
      </c>
      <c r="I60" s="324" t="s">
        <v>0</v>
      </c>
      <c r="J60" s="473">
        <f>J2</f>
        <v>20</v>
      </c>
      <c r="K60" s="562" t="str">
        <f>K2</f>
        <v>November 2013</v>
      </c>
    </row>
    <row r="61" spans="1:11" x14ac:dyDescent="0.2">
      <c r="A61" s="319"/>
      <c r="B61" s="319"/>
      <c r="C61" s="319"/>
      <c r="D61" s="319"/>
      <c r="E61" s="319"/>
      <c r="F61" s="319"/>
      <c r="G61" s="319"/>
      <c r="H61" s="325" t="s">
        <v>214</v>
      </c>
      <c r="I61" s="326" t="s">
        <v>0</v>
      </c>
      <c r="J61" s="474" t="s">
        <v>310</v>
      </c>
      <c r="K61" s="327"/>
    </row>
    <row r="62" spans="1:11" x14ac:dyDescent="0.2">
      <c r="A62" s="319" t="s">
        <v>271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</row>
    <row r="63" spans="1:11" x14ac:dyDescent="0.2">
      <c r="A63" s="808" t="s">
        <v>221</v>
      </c>
      <c r="B63" s="808"/>
      <c r="C63" s="808"/>
      <c r="D63" s="808"/>
      <c r="E63" s="808"/>
      <c r="F63" s="808"/>
      <c r="G63" s="808"/>
      <c r="H63" s="808"/>
      <c r="I63" s="808"/>
      <c r="J63" s="808"/>
      <c r="K63" s="808"/>
    </row>
    <row r="64" spans="1:11" x14ac:dyDescent="0.2">
      <c r="A64" s="808" t="s">
        <v>311</v>
      </c>
      <c r="B64" s="808"/>
      <c r="C64" s="808"/>
      <c r="D64" s="808"/>
      <c r="E64" s="808"/>
      <c r="F64" s="808"/>
      <c r="G64" s="808"/>
      <c r="H64" s="808"/>
      <c r="I64" s="808"/>
      <c r="J64" s="808"/>
      <c r="K64" s="808"/>
    </row>
    <row r="65" spans="1:12" x14ac:dyDescent="0.2">
      <c r="A65" s="319"/>
      <c r="B65" s="319"/>
      <c r="C65" s="319"/>
      <c r="D65" s="319"/>
      <c r="E65" s="319"/>
      <c r="F65" s="319"/>
      <c r="G65" s="319"/>
      <c r="H65" s="319"/>
      <c r="I65" s="319"/>
      <c r="J65" s="319"/>
      <c r="K65" s="319"/>
    </row>
    <row r="66" spans="1:12" x14ac:dyDescent="0.2">
      <c r="A66" s="319" t="s">
        <v>312</v>
      </c>
      <c r="B66" s="319"/>
      <c r="C66" s="319" t="s">
        <v>313</v>
      </c>
      <c r="D66" s="319"/>
      <c r="E66" s="319"/>
      <c r="F66" s="319"/>
      <c r="G66" s="319"/>
      <c r="H66" s="319"/>
      <c r="I66" s="319"/>
      <c r="J66" s="319"/>
      <c r="K66" s="319"/>
    </row>
    <row r="67" spans="1:12" x14ac:dyDescent="0.2">
      <c r="A67" s="319" t="s">
        <v>314</v>
      </c>
      <c r="B67" s="319"/>
      <c r="C67" s="319" t="s">
        <v>513</v>
      </c>
      <c r="D67" s="319"/>
      <c r="E67" s="319"/>
      <c r="F67" s="319"/>
      <c r="G67" s="319"/>
      <c r="H67" s="319"/>
      <c r="I67" s="319"/>
      <c r="J67" s="319"/>
      <c r="K67" s="319"/>
    </row>
    <row r="68" spans="1:12" x14ac:dyDescent="0.2">
      <c r="A68" s="319" t="s">
        <v>316</v>
      </c>
      <c r="B68" s="319"/>
      <c r="C68" s="319" t="s">
        <v>514</v>
      </c>
      <c r="D68" s="319"/>
      <c r="E68" s="319"/>
      <c r="F68" s="319"/>
      <c r="G68" s="319"/>
      <c r="H68" s="319"/>
      <c r="I68" s="319"/>
      <c r="J68" s="319"/>
      <c r="K68" s="319"/>
    </row>
    <row r="69" spans="1:12" x14ac:dyDescent="0.2">
      <c r="A69" s="319" t="s">
        <v>318</v>
      </c>
      <c r="B69" s="319"/>
      <c r="C69" s="319" t="s">
        <v>467</v>
      </c>
      <c r="D69" s="817">
        <f>'REALISASI PEN'!D80</f>
        <v>2417310000</v>
      </c>
      <c r="E69" s="817"/>
      <c r="F69" s="817"/>
      <c r="G69" s="622"/>
      <c r="H69" s="319"/>
      <c r="I69" s="319"/>
      <c r="J69" s="319"/>
      <c r="K69" s="319"/>
    </row>
    <row r="70" spans="1:12" x14ac:dyDescent="0.2">
      <c r="A70" s="319" t="s">
        <v>319</v>
      </c>
      <c r="B70" s="319"/>
      <c r="C70" s="319" t="s">
        <v>468</v>
      </c>
      <c r="D70" s="319"/>
      <c r="E70" s="319"/>
      <c r="F70" s="319"/>
      <c r="G70" s="319"/>
      <c r="H70" s="319"/>
      <c r="I70" s="319"/>
      <c r="J70" s="319"/>
      <c r="K70" s="319"/>
    </row>
    <row r="71" spans="1:12" x14ac:dyDescent="0.2">
      <c r="A71" s="319"/>
      <c r="B71" s="319"/>
      <c r="C71" s="319"/>
      <c r="D71" s="319"/>
      <c r="E71" s="319"/>
      <c r="F71" s="319"/>
      <c r="G71" s="319"/>
      <c r="H71" s="319"/>
      <c r="I71" s="319"/>
      <c r="J71" s="319"/>
      <c r="K71" s="319"/>
    </row>
    <row r="72" spans="1:12" x14ac:dyDescent="0.2">
      <c r="A72" s="809" t="s">
        <v>320</v>
      </c>
      <c r="B72" s="457" t="s">
        <v>321</v>
      </c>
      <c r="C72" s="811" t="s">
        <v>322</v>
      </c>
      <c r="D72" s="812"/>
      <c r="E72" s="531"/>
      <c r="F72" s="623"/>
      <c r="G72" s="824" t="s">
        <v>323</v>
      </c>
      <c r="H72" s="824"/>
      <c r="I72" s="824"/>
      <c r="J72" s="825"/>
      <c r="K72" s="830" t="s">
        <v>324</v>
      </c>
    </row>
    <row r="73" spans="1:12" x14ac:dyDescent="0.2">
      <c r="A73" s="809"/>
      <c r="B73" s="328" t="s">
        <v>325</v>
      </c>
      <c r="C73" s="813"/>
      <c r="D73" s="814"/>
      <c r="E73" s="532"/>
      <c r="F73" s="624"/>
      <c r="G73" s="826"/>
      <c r="H73" s="826"/>
      <c r="I73" s="826"/>
      <c r="J73" s="827"/>
      <c r="K73" s="830"/>
    </row>
    <row r="74" spans="1:12" x14ac:dyDescent="0.2">
      <c r="A74" s="810"/>
      <c r="B74" s="329" t="s">
        <v>113</v>
      </c>
      <c r="C74" s="815"/>
      <c r="D74" s="816"/>
      <c r="E74" s="518"/>
      <c r="F74" s="625"/>
      <c r="G74" s="828"/>
      <c r="H74" s="828"/>
      <c r="I74" s="828"/>
      <c r="J74" s="829"/>
      <c r="K74" s="830"/>
    </row>
    <row r="75" spans="1:12" x14ac:dyDescent="0.2">
      <c r="A75" s="330">
        <v>1</v>
      </c>
      <c r="B75" s="330">
        <v>2</v>
      </c>
      <c r="C75" s="519">
        <v>3</v>
      </c>
      <c r="D75" s="520"/>
      <c r="E75" s="519"/>
      <c r="F75" s="520"/>
      <c r="G75" s="822">
        <v>4</v>
      </c>
      <c r="H75" s="822"/>
      <c r="I75" s="822"/>
      <c r="J75" s="823"/>
      <c r="K75" s="330">
        <v>5</v>
      </c>
    </row>
    <row r="76" spans="1:12" x14ac:dyDescent="0.2">
      <c r="A76" s="216"/>
      <c r="B76" s="216"/>
      <c r="C76" s="528"/>
      <c r="D76" s="530"/>
      <c r="E76" s="533"/>
      <c r="F76" s="556"/>
      <c r="G76" s="331"/>
      <c r="H76" s="331"/>
      <c r="I76" s="85"/>
      <c r="J76" s="403"/>
      <c r="K76" s="480"/>
      <c r="L76" s="482"/>
    </row>
    <row r="77" spans="1:12" x14ac:dyDescent="0.2">
      <c r="A77" s="216">
        <v>1</v>
      </c>
      <c r="B77" s="216">
        <v>3</v>
      </c>
      <c r="C77" s="557">
        <v>30</v>
      </c>
      <c r="D77" s="558" t="s">
        <v>477</v>
      </c>
      <c r="E77" s="533"/>
      <c r="F77" s="93" t="s">
        <v>327</v>
      </c>
      <c r="G77" s="93"/>
      <c r="H77" s="463"/>
      <c r="I77" s="171"/>
      <c r="J77" s="465"/>
      <c r="K77" s="402">
        <v>4880270</v>
      </c>
      <c r="L77" s="482"/>
    </row>
    <row r="78" spans="1:12" x14ac:dyDescent="0.2">
      <c r="A78" s="216">
        <f>A77+1</f>
        <v>2</v>
      </c>
      <c r="B78" s="216">
        <v>8</v>
      </c>
      <c r="C78" s="557">
        <v>30</v>
      </c>
      <c r="D78" s="558" t="s">
        <v>477</v>
      </c>
      <c r="E78" s="533"/>
      <c r="F78" s="93" t="s">
        <v>508</v>
      </c>
      <c r="G78" s="93"/>
      <c r="H78" s="463"/>
      <c r="I78" s="171"/>
      <c r="J78" s="465"/>
      <c r="K78" s="402">
        <v>20000000</v>
      </c>
      <c r="L78" s="482"/>
    </row>
    <row r="79" spans="1:12" x14ac:dyDescent="0.2">
      <c r="A79" s="216">
        <f>A78+1</f>
        <v>3</v>
      </c>
      <c r="B79" s="216">
        <f>B78+1</f>
        <v>9</v>
      </c>
      <c r="C79" s="557">
        <v>30</v>
      </c>
      <c r="D79" s="558" t="s">
        <v>477</v>
      </c>
      <c r="E79" s="533"/>
      <c r="F79" s="93" t="s">
        <v>509</v>
      </c>
      <c r="G79" s="93"/>
      <c r="H79" s="463"/>
      <c r="I79" s="171"/>
      <c r="J79" s="465"/>
      <c r="K79" s="402">
        <v>9701000</v>
      </c>
      <c r="L79" s="482"/>
    </row>
    <row r="80" spans="1:12" x14ac:dyDescent="0.2">
      <c r="A80" s="216">
        <f>A79+1</f>
        <v>4</v>
      </c>
      <c r="B80" s="216">
        <f>B79+1</f>
        <v>10</v>
      </c>
      <c r="C80" s="557">
        <v>30</v>
      </c>
      <c r="D80" s="558" t="s">
        <v>477</v>
      </c>
      <c r="E80" s="533"/>
      <c r="F80" s="93" t="s">
        <v>510</v>
      </c>
      <c r="G80" s="93"/>
      <c r="H80" s="463"/>
      <c r="I80" s="171"/>
      <c r="J80" s="465"/>
      <c r="K80" s="402">
        <v>36971000</v>
      </c>
      <c r="L80" s="482"/>
    </row>
    <row r="81" spans="1:12" x14ac:dyDescent="0.2">
      <c r="A81" s="216">
        <f>A80+1</f>
        <v>5</v>
      </c>
      <c r="B81" s="216">
        <v>12</v>
      </c>
      <c r="C81" s="557">
        <v>30</v>
      </c>
      <c r="D81" s="558" t="s">
        <v>477</v>
      </c>
      <c r="E81" s="533"/>
      <c r="F81" s="93" t="s">
        <v>511</v>
      </c>
      <c r="G81" s="93"/>
      <c r="H81" s="463"/>
      <c r="I81" s="171"/>
      <c r="J81" s="465"/>
      <c r="K81" s="402">
        <v>14514350</v>
      </c>
      <c r="L81" s="482"/>
    </row>
    <row r="82" spans="1:12" x14ac:dyDescent="0.2">
      <c r="A82" s="216">
        <f>A81+1</f>
        <v>6</v>
      </c>
      <c r="B82" s="216">
        <v>16</v>
      </c>
      <c r="C82" s="557">
        <v>30</v>
      </c>
      <c r="D82" s="558" t="s">
        <v>477</v>
      </c>
      <c r="E82" s="533"/>
      <c r="F82" s="93" t="s">
        <v>512</v>
      </c>
      <c r="G82" s="93"/>
      <c r="H82" s="463"/>
      <c r="I82" s="171"/>
      <c r="J82" s="465"/>
      <c r="K82" s="402">
        <v>17140800</v>
      </c>
      <c r="L82" s="483"/>
    </row>
    <row r="83" spans="1:12" x14ac:dyDescent="0.2">
      <c r="A83" s="216"/>
      <c r="B83" s="216"/>
      <c r="C83" s="557"/>
      <c r="D83" s="558"/>
      <c r="E83" s="533"/>
      <c r="F83" s="556"/>
      <c r="G83" s="93"/>
      <c r="H83" s="463"/>
      <c r="I83" s="171"/>
      <c r="J83" s="465"/>
      <c r="K83" s="402"/>
      <c r="L83" s="483"/>
    </row>
    <row r="84" spans="1:12" x14ac:dyDescent="0.2">
      <c r="A84" s="216"/>
      <c r="B84" s="216"/>
      <c r="C84" s="557"/>
      <c r="D84" s="558"/>
      <c r="E84" s="533"/>
      <c r="F84" s="556"/>
      <c r="G84" s="93"/>
      <c r="H84" s="463"/>
      <c r="I84" s="171"/>
      <c r="J84" s="465"/>
      <c r="K84" s="402"/>
      <c r="L84" s="483"/>
    </row>
    <row r="85" spans="1:12" x14ac:dyDescent="0.2">
      <c r="A85" s="216"/>
      <c r="B85" s="216"/>
      <c r="C85" s="557"/>
      <c r="D85" s="558"/>
      <c r="E85" s="533"/>
      <c r="F85" s="556"/>
      <c r="G85" s="93"/>
      <c r="H85" s="463"/>
      <c r="I85" s="171"/>
      <c r="J85" s="465"/>
      <c r="K85" s="402"/>
      <c r="L85" s="483"/>
    </row>
    <row r="86" spans="1:12" x14ac:dyDescent="0.2">
      <c r="A86" s="216"/>
      <c r="B86" s="216"/>
      <c r="C86" s="557"/>
      <c r="D86" s="558"/>
      <c r="E86" s="533"/>
      <c r="F86" s="556"/>
      <c r="G86" s="93"/>
      <c r="H86" s="463"/>
      <c r="I86" s="171"/>
      <c r="J86" s="465"/>
      <c r="K86" s="402"/>
      <c r="L86" s="483"/>
    </row>
    <row r="87" spans="1:12" x14ac:dyDescent="0.2">
      <c r="A87" s="216"/>
      <c r="B87" s="216"/>
      <c r="C87" s="557"/>
      <c r="D87" s="558"/>
      <c r="E87" s="533"/>
      <c r="F87" s="556"/>
      <c r="G87" s="93"/>
      <c r="H87" s="463"/>
      <c r="I87" s="171"/>
      <c r="J87" s="465"/>
      <c r="K87" s="402"/>
      <c r="L87" s="483"/>
    </row>
    <row r="88" spans="1:12" x14ac:dyDescent="0.2">
      <c r="A88" s="216"/>
      <c r="B88" s="216"/>
      <c r="C88" s="557"/>
      <c r="D88" s="558"/>
      <c r="E88" s="533"/>
      <c r="F88" s="556"/>
      <c r="G88" s="93"/>
      <c r="H88" s="463"/>
      <c r="I88" s="171"/>
      <c r="J88" s="465"/>
      <c r="K88" s="402"/>
      <c r="L88" s="483"/>
    </row>
    <row r="89" spans="1:12" x14ac:dyDescent="0.2">
      <c r="A89" s="216"/>
      <c r="B89" s="216"/>
      <c r="C89" s="557"/>
      <c r="D89" s="558"/>
      <c r="E89" s="533"/>
      <c r="F89" s="556"/>
      <c r="G89" s="93"/>
      <c r="H89" s="463"/>
      <c r="I89" s="171"/>
      <c r="J89" s="465"/>
      <c r="K89" s="402"/>
      <c r="L89" s="483"/>
    </row>
    <row r="90" spans="1:12" x14ac:dyDescent="0.2">
      <c r="A90" s="216"/>
      <c r="B90" s="216"/>
      <c r="C90" s="557"/>
      <c r="D90" s="558"/>
      <c r="E90" s="533"/>
      <c r="F90" s="556"/>
      <c r="G90" s="93"/>
      <c r="H90" s="463"/>
      <c r="I90" s="171"/>
      <c r="J90" s="465"/>
      <c r="K90" s="402"/>
      <c r="L90" s="484"/>
    </row>
    <row r="91" spans="1:12" x14ac:dyDescent="0.2">
      <c r="A91" s="216"/>
      <c r="B91" s="216"/>
      <c r="C91" s="557"/>
      <c r="D91" s="558"/>
      <c r="E91" s="533"/>
      <c r="F91" s="556"/>
      <c r="G91" s="93"/>
      <c r="H91" s="463"/>
      <c r="I91" s="171"/>
      <c r="J91" s="465"/>
      <c r="K91" s="402"/>
      <c r="L91" s="484"/>
    </row>
    <row r="92" spans="1:12" x14ac:dyDescent="0.2">
      <c r="A92" s="216"/>
      <c r="B92" s="216"/>
      <c r="C92" s="557"/>
      <c r="D92" s="558"/>
      <c r="E92" s="533"/>
      <c r="F92" s="556"/>
      <c r="G92" s="93"/>
      <c r="H92" s="463"/>
      <c r="I92" s="171"/>
      <c r="J92" s="465"/>
      <c r="K92" s="402"/>
      <c r="L92" s="484"/>
    </row>
    <row r="93" spans="1:12" x14ac:dyDescent="0.2">
      <c r="A93" s="216"/>
      <c r="B93" s="216"/>
      <c r="C93" s="528"/>
      <c r="D93" s="556"/>
      <c r="E93" s="533"/>
      <c r="F93" s="556"/>
      <c r="G93" s="463"/>
      <c r="H93" s="463"/>
      <c r="I93" s="171"/>
      <c r="J93" s="465"/>
      <c r="K93" s="481"/>
      <c r="L93" s="484"/>
    </row>
    <row r="94" spans="1:12" x14ac:dyDescent="0.2">
      <c r="A94" s="216"/>
      <c r="B94" s="216"/>
      <c r="C94" s="528"/>
      <c r="D94" s="556"/>
      <c r="E94" s="533"/>
      <c r="F94" s="556"/>
      <c r="G94" s="463"/>
      <c r="H94" s="463"/>
      <c r="I94" s="171"/>
      <c r="J94" s="465"/>
      <c r="K94" s="481"/>
      <c r="L94" s="484"/>
    </row>
    <row r="95" spans="1:12" x14ac:dyDescent="0.2">
      <c r="A95" s="216"/>
      <c r="B95" s="216"/>
      <c r="C95" s="528"/>
      <c r="D95" s="556"/>
      <c r="E95" s="533"/>
      <c r="F95" s="556"/>
      <c r="G95" s="463"/>
      <c r="H95" s="463"/>
      <c r="I95" s="171"/>
      <c r="J95" s="465"/>
      <c r="K95" s="481"/>
      <c r="L95" s="484"/>
    </row>
    <row r="96" spans="1:12" x14ac:dyDescent="0.2">
      <c r="A96" s="216"/>
      <c r="B96" s="216"/>
      <c r="C96" s="528"/>
      <c r="D96" s="556"/>
      <c r="E96" s="533"/>
      <c r="F96" s="556"/>
      <c r="G96" s="463"/>
      <c r="H96" s="463"/>
      <c r="I96" s="171"/>
      <c r="J96" s="465"/>
      <c r="K96" s="481"/>
      <c r="L96" s="484"/>
    </row>
    <row r="97" spans="1:12" x14ac:dyDescent="0.2">
      <c r="A97" s="216"/>
      <c r="B97" s="216"/>
      <c r="C97" s="529"/>
      <c r="D97" s="527"/>
      <c r="E97" s="462"/>
      <c r="F97" s="527"/>
      <c r="G97" s="527"/>
      <c r="H97" s="487"/>
      <c r="I97" s="171"/>
      <c r="J97" s="465"/>
      <c r="K97" s="222"/>
      <c r="L97" s="484"/>
    </row>
    <row r="98" spans="1:12" x14ac:dyDescent="0.2">
      <c r="A98" s="216"/>
      <c r="B98" s="216"/>
      <c r="C98" s="529"/>
      <c r="D98" s="527"/>
      <c r="E98" s="462"/>
      <c r="F98" s="527"/>
      <c r="G98" s="527"/>
      <c r="H98" s="487"/>
      <c r="I98" s="171"/>
      <c r="J98" s="465"/>
      <c r="K98" s="222"/>
      <c r="L98" s="484"/>
    </row>
    <row r="99" spans="1:12" x14ac:dyDescent="0.2">
      <c r="A99" s="216"/>
      <c r="B99" s="216"/>
      <c r="C99" s="528"/>
      <c r="D99" s="412"/>
      <c r="E99" s="411"/>
      <c r="F99" s="412"/>
      <c r="G99" s="527"/>
      <c r="H99" s="171"/>
      <c r="I99" s="463"/>
      <c r="J99" s="463"/>
      <c r="K99" s="222"/>
    </row>
    <row r="100" spans="1:12" x14ac:dyDescent="0.2">
      <c r="A100" s="216"/>
      <c r="B100" s="216"/>
      <c r="C100" s="528"/>
      <c r="D100" s="412"/>
      <c r="E100" s="411"/>
      <c r="F100" s="412"/>
      <c r="G100" s="527"/>
      <c r="H100" s="171"/>
      <c r="I100" s="463"/>
      <c r="J100" s="463"/>
      <c r="K100" s="222"/>
    </row>
    <row r="101" spans="1:12" x14ac:dyDescent="0.2">
      <c r="A101" s="216"/>
      <c r="B101" s="216"/>
      <c r="C101" s="528"/>
      <c r="D101" s="412"/>
      <c r="E101" s="411"/>
      <c r="F101" s="412"/>
      <c r="G101" s="527"/>
      <c r="H101" s="171"/>
      <c r="I101" s="463"/>
      <c r="J101" s="463"/>
      <c r="K101" s="222"/>
    </row>
    <row r="102" spans="1:12" x14ac:dyDescent="0.2">
      <c r="A102" s="460"/>
      <c r="B102" s="461"/>
      <c r="C102" s="528"/>
      <c r="D102" s="412"/>
      <c r="E102" s="411"/>
      <c r="F102" s="412"/>
      <c r="G102" s="527"/>
      <c r="H102" s="171"/>
      <c r="I102" s="463"/>
      <c r="J102" s="463"/>
      <c r="K102" s="464"/>
    </row>
    <row r="103" spans="1:12" x14ac:dyDescent="0.2">
      <c r="A103" s="454"/>
      <c r="B103" s="454"/>
      <c r="C103" s="525"/>
      <c r="D103" s="331"/>
      <c r="E103" s="525"/>
      <c r="F103" s="331"/>
      <c r="G103" s="331"/>
      <c r="H103" s="331"/>
      <c r="I103" s="331"/>
      <c r="J103" s="331"/>
      <c r="K103" s="820"/>
    </row>
    <row r="104" spans="1:12" x14ac:dyDescent="0.2">
      <c r="A104" s="455"/>
      <c r="B104" s="455"/>
      <c r="C104" s="526"/>
      <c r="D104" s="456"/>
      <c r="E104" s="526"/>
      <c r="F104" s="456"/>
      <c r="G104" s="456"/>
      <c r="H104" s="456"/>
      <c r="I104" s="456"/>
      <c r="J104" s="456"/>
      <c r="K104" s="821"/>
    </row>
    <row r="105" spans="1:12" x14ac:dyDescent="0.2">
      <c r="A105" s="319"/>
      <c r="B105" s="319"/>
      <c r="C105" s="319"/>
      <c r="D105" s="319"/>
      <c r="E105" s="319"/>
      <c r="F105" s="319"/>
      <c r="G105" s="319"/>
      <c r="H105" s="319" t="s">
        <v>333</v>
      </c>
      <c r="I105" s="319"/>
      <c r="J105" s="319"/>
      <c r="K105" s="458">
        <f>SUM(K76:K102)</f>
        <v>103207420</v>
      </c>
    </row>
    <row r="106" spans="1:12" x14ac:dyDescent="0.2">
      <c r="A106" s="319"/>
      <c r="B106" s="319"/>
      <c r="C106" s="319"/>
      <c r="D106" s="319"/>
      <c r="E106" s="319"/>
      <c r="F106" s="319"/>
      <c r="G106" s="319"/>
      <c r="H106" s="319" t="s">
        <v>334</v>
      </c>
      <c r="I106" s="319"/>
      <c r="J106" s="319"/>
      <c r="K106" s="459">
        <f>+MASTER!L87</f>
        <v>0</v>
      </c>
    </row>
    <row r="107" spans="1:12" x14ac:dyDescent="0.2">
      <c r="A107" s="319"/>
      <c r="B107" s="319"/>
      <c r="C107" s="319"/>
      <c r="D107" s="319"/>
      <c r="E107" s="319"/>
      <c r="F107" s="319"/>
      <c r="G107" s="319"/>
      <c r="H107" s="319" t="s">
        <v>335</v>
      </c>
      <c r="I107" s="319"/>
      <c r="J107" s="319"/>
      <c r="K107" s="458">
        <f>K106+K105</f>
        <v>103207420</v>
      </c>
    </row>
    <row r="108" spans="1:12" x14ac:dyDescent="0.2">
      <c r="A108" s="319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</row>
    <row r="109" spans="1:12" x14ac:dyDescent="0.2">
      <c r="A109" s="319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</row>
    <row r="110" spans="1:12" x14ac:dyDescent="0.2">
      <c r="A110" s="319"/>
      <c r="B110" s="818" t="s">
        <v>336</v>
      </c>
      <c r="C110" s="818"/>
      <c r="D110" s="818"/>
      <c r="E110" s="332"/>
      <c r="F110" s="332"/>
      <c r="G110" s="333"/>
      <c r="H110" s="319"/>
      <c r="I110" s="334">
        <f>+MASTER!G89</f>
        <v>0</v>
      </c>
      <c r="J110" s="334"/>
      <c r="K110" s="334"/>
    </row>
    <row r="111" spans="1:12" x14ac:dyDescent="0.2">
      <c r="A111" s="319"/>
      <c r="B111" s="818" t="s">
        <v>145</v>
      </c>
      <c r="C111" s="818"/>
      <c r="D111" s="818"/>
      <c r="E111" s="332"/>
      <c r="F111" s="332"/>
      <c r="G111" s="333"/>
      <c r="H111" s="319"/>
      <c r="I111" s="332" t="s">
        <v>144</v>
      </c>
      <c r="J111" s="319"/>
      <c r="K111" s="333"/>
    </row>
    <row r="112" spans="1:12" x14ac:dyDescent="0.2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</row>
    <row r="113" spans="1:11" x14ac:dyDescent="0.2">
      <c r="A113" s="319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</row>
    <row r="114" spans="1:11" x14ac:dyDescent="0.2">
      <c r="A114" s="319"/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</row>
    <row r="115" spans="1:11" x14ac:dyDescent="0.2">
      <c r="A115" s="319"/>
      <c r="B115" s="819" t="s">
        <v>86</v>
      </c>
      <c r="C115" s="819"/>
      <c r="D115" s="819"/>
      <c r="E115" s="335"/>
      <c r="F115" s="335"/>
      <c r="G115" s="333"/>
      <c r="H115" s="336"/>
      <c r="I115" s="335" t="str">
        <f>I57</f>
        <v>S i s w a n t o, S E</v>
      </c>
      <c r="J115" s="336"/>
      <c r="K115" s="337"/>
    </row>
    <row r="116" spans="1:11" x14ac:dyDescent="0.2">
      <c r="A116" s="319"/>
      <c r="B116" s="818" t="s">
        <v>87</v>
      </c>
      <c r="C116" s="818"/>
      <c r="D116" s="818"/>
      <c r="E116" s="332"/>
      <c r="F116" s="332"/>
      <c r="G116" s="333"/>
      <c r="H116" s="319"/>
      <c r="I116" s="338" t="str">
        <f>I58</f>
        <v>NIP. 19640814 199103 1 011</v>
      </c>
      <c r="J116" s="319"/>
      <c r="K116" s="333"/>
    </row>
    <row r="117" spans="1:11" x14ac:dyDescent="0.2">
      <c r="A117" s="319"/>
      <c r="B117" s="319"/>
      <c r="C117" s="319"/>
      <c r="D117" s="319"/>
      <c r="E117" s="319"/>
      <c r="F117" s="319"/>
      <c r="G117" s="319"/>
      <c r="H117" s="320" t="s">
        <v>212</v>
      </c>
      <c r="I117" s="321" t="s">
        <v>0</v>
      </c>
      <c r="J117" s="472">
        <f>J1</f>
        <v>70</v>
      </c>
      <c r="K117" s="322" t="str">
        <f>K1</f>
        <v>Tahun 2013</v>
      </c>
    </row>
    <row r="118" spans="1:11" x14ac:dyDescent="0.2">
      <c r="A118" s="319"/>
      <c r="B118" s="319"/>
      <c r="C118" s="319"/>
      <c r="D118" s="319"/>
      <c r="E118" s="319"/>
      <c r="F118" s="319"/>
      <c r="G118" s="319"/>
      <c r="H118" s="323" t="s">
        <v>309</v>
      </c>
      <c r="I118" s="324" t="s">
        <v>0</v>
      </c>
      <c r="J118" s="473">
        <f>J2</f>
        <v>20</v>
      </c>
      <c r="K118" s="562" t="str">
        <f>K2</f>
        <v>November 2013</v>
      </c>
    </row>
    <row r="119" spans="1:11" x14ac:dyDescent="0.2">
      <c r="A119" s="319"/>
      <c r="B119" s="319"/>
      <c r="C119" s="319"/>
      <c r="D119" s="319"/>
      <c r="E119" s="319"/>
      <c r="F119" s="319"/>
      <c r="G119" s="319"/>
      <c r="H119" s="325" t="s">
        <v>214</v>
      </c>
      <c r="I119" s="326" t="s">
        <v>0</v>
      </c>
      <c r="J119" s="474" t="s">
        <v>310</v>
      </c>
      <c r="K119" s="327"/>
    </row>
    <row r="120" spans="1:11" x14ac:dyDescent="0.2">
      <c r="A120" s="319" t="s">
        <v>271</v>
      </c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</row>
    <row r="121" spans="1:11" x14ac:dyDescent="0.2">
      <c r="A121" s="808" t="s">
        <v>221</v>
      </c>
      <c r="B121" s="808"/>
      <c r="C121" s="808"/>
      <c r="D121" s="808"/>
      <c r="E121" s="808"/>
      <c r="F121" s="808"/>
      <c r="G121" s="808"/>
      <c r="H121" s="808"/>
      <c r="I121" s="808"/>
      <c r="J121" s="808"/>
      <c r="K121" s="808"/>
    </row>
    <row r="122" spans="1:11" x14ac:dyDescent="0.2">
      <c r="A122" s="808" t="s">
        <v>311</v>
      </c>
      <c r="B122" s="808"/>
      <c r="C122" s="808"/>
      <c r="D122" s="808"/>
      <c r="E122" s="808"/>
      <c r="F122" s="808"/>
      <c r="G122" s="808"/>
      <c r="H122" s="808"/>
      <c r="I122" s="808"/>
      <c r="J122" s="808"/>
      <c r="K122" s="808"/>
    </row>
    <row r="123" spans="1:11" x14ac:dyDescent="0.2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</row>
    <row r="124" spans="1:11" x14ac:dyDescent="0.2">
      <c r="A124" s="319" t="s">
        <v>312</v>
      </c>
      <c r="B124" s="319"/>
      <c r="C124" s="319" t="s">
        <v>313</v>
      </c>
      <c r="D124" s="319"/>
      <c r="E124" s="319"/>
      <c r="F124" s="319"/>
      <c r="G124" s="319"/>
      <c r="H124" s="319"/>
      <c r="I124" s="319"/>
      <c r="J124" s="319"/>
      <c r="K124" s="319"/>
    </row>
    <row r="125" spans="1:11" x14ac:dyDescent="0.2">
      <c r="A125" s="319" t="s">
        <v>314</v>
      </c>
      <c r="B125" s="319"/>
      <c r="C125" s="319" t="s">
        <v>515</v>
      </c>
      <c r="D125" s="319"/>
      <c r="E125" s="319"/>
      <c r="F125" s="319"/>
      <c r="G125" s="319"/>
      <c r="H125" s="319"/>
      <c r="I125" s="319"/>
      <c r="J125" s="319"/>
      <c r="K125" s="319"/>
    </row>
    <row r="126" spans="1:11" x14ac:dyDescent="0.2">
      <c r="A126" s="319" t="s">
        <v>316</v>
      </c>
      <c r="B126" s="319"/>
      <c r="C126" s="319" t="s">
        <v>516</v>
      </c>
      <c r="D126" s="319"/>
      <c r="E126" s="319"/>
      <c r="F126" s="319"/>
      <c r="G126" s="319"/>
      <c r="H126" s="319"/>
      <c r="I126" s="319"/>
      <c r="J126" s="319"/>
      <c r="K126" s="319"/>
    </row>
    <row r="127" spans="1:11" x14ac:dyDescent="0.2">
      <c r="A127" s="319" t="s">
        <v>318</v>
      </c>
      <c r="B127" s="319"/>
      <c r="C127" s="319" t="s">
        <v>467</v>
      </c>
      <c r="D127" s="817">
        <f>'REALISASI PEN'!D81</f>
        <v>1516720000</v>
      </c>
      <c r="E127" s="817"/>
      <c r="F127" s="817"/>
      <c r="G127" s="622"/>
      <c r="H127" s="319"/>
      <c r="I127" s="319"/>
      <c r="J127" s="319"/>
      <c r="K127" s="319"/>
    </row>
    <row r="128" spans="1:11" x14ac:dyDescent="0.2">
      <c r="A128" s="319" t="s">
        <v>319</v>
      </c>
      <c r="B128" s="319"/>
      <c r="C128" s="319" t="s">
        <v>468</v>
      </c>
      <c r="D128" s="319"/>
      <c r="E128" s="319"/>
      <c r="F128" s="319"/>
      <c r="G128" s="319"/>
      <c r="H128" s="319"/>
      <c r="I128" s="319"/>
      <c r="J128" s="319"/>
      <c r="K128" s="319"/>
    </row>
    <row r="129" spans="1:12" x14ac:dyDescent="0.2">
      <c r="A129" s="319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</row>
    <row r="130" spans="1:12" x14ac:dyDescent="0.2">
      <c r="A130" s="809" t="s">
        <v>320</v>
      </c>
      <c r="B130" s="457" t="s">
        <v>321</v>
      </c>
      <c r="C130" s="811" t="s">
        <v>322</v>
      </c>
      <c r="D130" s="812"/>
      <c r="E130" s="531"/>
      <c r="F130" s="623"/>
      <c r="G130" s="824" t="s">
        <v>323</v>
      </c>
      <c r="H130" s="824"/>
      <c r="I130" s="824"/>
      <c r="J130" s="825"/>
      <c r="K130" s="830" t="s">
        <v>324</v>
      </c>
    </row>
    <row r="131" spans="1:12" x14ac:dyDescent="0.2">
      <c r="A131" s="809"/>
      <c r="B131" s="328" t="s">
        <v>325</v>
      </c>
      <c r="C131" s="813"/>
      <c r="D131" s="814"/>
      <c r="E131" s="532"/>
      <c r="F131" s="624"/>
      <c r="G131" s="826"/>
      <c r="H131" s="826"/>
      <c r="I131" s="826"/>
      <c r="J131" s="827"/>
      <c r="K131" s="830"/>
    </row>
    <row r="132" spans="1:12" x14ac:dyDescent="0.2">
      <c r="A132" s="810"/>
      <c r="B132" s="329" t="s">
        <v>113</v>
      </c>
      <c r="C132" s="815"/>
      <c r="D132" s="816"/>
      <c r="E132" s="518"/>
      <c r="F132" s="625"/>
      <c r="G132" s="828"/>
      <c r="H132" s="828"/>
      <c r="I132" s="828"/>
      <c r="J132" s="829"/>
      <c r="K132" s="830"/>
    </row>
    <row r="133" spans="1:12" x14ac:dyDescent="0.2">
      <c r="A133" s="330">
        <v>1</v>
      </c>
      <c r="B133" s="330">
        <v>2</v>
      </c>
      <c r="C133" s="519">
        <v>3</v>
      </c>
      <c r="D133" s="520"/>
      <c r="E133" s="519"/>
      <c r="F133" s="520"/>
      <c r="G133" s="822">
        <v>4</v>
      </c>
      <c r="H133" s="822"/>
      <c r="I133" s="822"/>
      <c r="J133" s="823"/>
      <c r="K133" s="330">
        <v>5</v>
      </c>
    </row>
    <row r="134" spans="1:12" x14ac:dyDescent="0.2">
      <c r="A134" s="216"/>
      <c r="B134" s="216"/>
      <c r="C134" s="528"/>
      <c r="D134" s="530"/>
      <c r="E134" s="533"/>
      <c r="F134" s="556"/>
      <c r="G134" s="331"/>
      <c r="H134" s="331"/>
      <c r="I134" s="85"/>
      <c r="J134" s="403"/>
      <c r="K134" s="480"/>
      <c r="L134" s="482"/>
    </row>
    <row r="135" spans="1:12" x14ac:dyDescent="0.2">
      <c r="A135" s="216">
        <v>1</v>
      </c>
      <c r="B135" s="216">
        <v>1</v>
      </c>
      <c r="C135" s="557">
        <v>24</v>
      </c>
      <c r="D135" s="558" t="s">
        <v>477</v>
      </c>
      <c r="E135" s="533"/>
      <c r="F135" s="93" t="s">
        <v>326</v>
      </c>
      <c r="G135" s="93"/>
      <c r="H135" s="463"/>
      <c r="I135" s="171"/>
      <c r="J135" s="465"/>
      <c r="K135" s="402">
        <v>16500000</v>
      </c>
      <c r="L135" s="482"/>
    </row>
    <row r="136" spans="1:12" x14ac:dyDescent="0.2">
      <c r="A136" s="216">
        <f>A135+1</f>
        <v>2</v>
      </c>
      <c r="B136" s="216">
        <f>B135+1</f>
        <v>2</v>
      </c>
      <c r="C136" s="557">
        <v>29</v>
      </c>
      <c r="D136" s="558" t="s">
        <v>477</v>
      </c>
      <c r="E136" s="533"/>
      <c r="F136" s="93" t="s">
        <v>326</v>
      </c>
      <c r="G136" s="93"/>
      <c r="H136" s="463"/>
      <c r="I136" s="171"/>
      <c r="J136" s="465"/>
      <c r="K136" s="402">
        <v>7000000</v>
      </c>
      <c r="L136" s="482"/>
    </row>
    <row r="137" spans="1:12" x14ac:dyDescent="0.2">
      <c r="A137" s="216">
        <f>A136+1</f>
        <v>3</v>
      </c>
      <c r="B137" s="216">
        <v>4</v>
      </c>
      <c r="C137" s="557">
        <v>30</v>
      </c>
      <c r="D137" s="558" t="s">
        <v>477</v>
      </c>
      <c r="E137" s="533"/>
      <c r="F137" s="93" t="s">
        <v>327</v>
      </c>
      <c r="G137" s="93"/>
      <c r="H137" s="463"/>
      <c r="I137" s="171"/>
      <c r="J137" s="465"/>
      <c r="K137" s="402">
        <v>8500000</v>
      </c>
      <c r="L137" s="482"/>
    </row>
    <row r="138" spans="1:12" x14ac:dyDescent="0.2">
      <c r="A138" s="216"/>
      <c r="B138" s="216"/>
      <c r="C138" s="557"/>
      <c r="D138" s="558"/>
      <c r="E138" s="533"/>
      <c r="F138" s="556"/>
      <c r="G138" s="93"/>
      <c r="H138" s="463"/>
      <c r="I138" s="171"/>
      <c r="J138" s="465"/>
      <c r="K138" s="402"/>
      <c r="L138" s="482"/>
    </row>
    <row r="139" spans="1:12" x14ac:dyDescent="0.2">
      <c r="A139" s="216"/>
      <c r="B139" s="216"/>
      <c r="C139" s="557"/>
      <c r="D139" s="558"/>
      <c r="E139" s="533"/>
      <c r="F139" s="556"/>
      <c r="G139" s="93"/>
      <c r="H139" s="463"/>
      <c r="I139" s="171"/>
      <c r="J139" s="465"/>
      <c r="K139" s="402"/>
      <c r="L139" s="482"/>
    </row>
    <row r="140" spans="1:12" x14ac:dyDescent="0.2">
      <c r="A140" s="216"/>
      <c r="B140" s="216"/>
      <c r="C140" s="557"/>
      <c r="D140" s="558"/>
      <c r="E140" s="533"/>
      <c r="F140" s="556"/>
      <c r="G140" s="93"/>
      <c r="H140" s="463"/>
      <c r="I140" s="171"/>
      <c r="J140" s="465"/>
      <c r="K140" s="402"/>
      <c r="L140" s="483"/>
    </row>
    <row r="141" spans="1:12" x14ac:dyDescent="0.2">
      <c r="A141" s="216"/>
      <c r="B141" s="216"/>
      <c r="C141" s="557"/>
      <c r="D141" s="558"/>
      <c r="E141" s="533"/>
      <c r="F141" s="556"/>
      <c r="G141" s="93"/>
      <c r="H141" s="463"/>
      <c r="I141" s="171"/>
      <c r="J141" s="465"/>
      <c r="K141" s="402"/>
      <c r="L141" s="483"/>
    </row>
    <row r="142" spans="1:12" x14ac:dyDescent="0.2">
      <c r="A142" s="216"/>
      <c r="B142" s="216"/>
      <c r="C142" s="557"/>
      <c r="D142" s="558"/>
      <c r="E142" s="533"/>
      <c r="F142" s="556"/>
      <c r="G142" s="93"/>
      <c r="H142" s="463"/>
      <c r="I142" s="171"/>
      <c r="J142" s="465"/>
      <c r="K142" s="402"/>
      <c r="L142" s="483"/>
    </row>
    <row r="143" spans="1:12" x14ac:dyDescent="0.2">
      <c r="A143" s="216"/>
      <c r="B143" s="216"/>
      <c r="C143" s="557"/>
      <c r="D143" s="558"/>
      <c r="E143" s="533"/>
      <c r="F143" s="556"/>
      <c r="G143" s="93"/>
      <c r="H143" s="463"/>
      <c r="I143" s="171"/>
      <c r="J143" s="465"/>
      <c r="K143" s="402"/>
      <c r="L143" s="483"/>
    </row>
    <row r="144" spans="1:12" x14ac:dyDescent="0.2">
      <c r="A144" s="216"/>
      <c r="B144" s="216"/>
      <c r="C144" s="557"/>
      <c r="D144" s="558"/>
      <c r="E144" s="533"/>
      <c r="F144" s="556"/>
      <c r="G144" s="93"/>
      <c r="H144" s="463"/>
      <c r="I144" s="171"/>
      <c r="J144" s="465"/>
      <c r="K144" s="402"/>
      <c r="L144" s="483"/>
    </row>
    <row r="145" spans="1:12" x14ac:dyDescent="0.2">
      <c r="A145" s="216"/>
      <c r="B145" s="216"/>
      <c r="C145" s="557"/>
      <c r="D145" s="558"/>
      <c r="E145" s="533"/>
      <c r="F145" s="556"/>
      <c r="G145" s="93"/>
      <c r="H145" s="463"/>
      <c r="I145" s="171"/>
      <c r="J145" s="465"/>
      <c r="K145" s="402"/>
      <c r="L145" s="483"/>
    </row>
    <row r="146" spans="1:12" x14ac:dyDescent="0.2">
      <c r="A146" s="216"/>
      <c r="B146" s="216"/>
      <c r="C146" s="557"/>
      <c r="D146" s="558"/>
      <c r="E146" s="533"/>
      <c r="F146" s="556"/>
      <c r="G146" s="93"/>
      <c r="H146" s="463"/>
      <c r="I146" s="171"/>
      <c r="J146" s="465"/>
      <c r="K146" s="402"/>
      <c r="L146" s="483"/>
    </row>
    <row r="147" spans="1:12" x14ac:dyDescent="0.2">
      <c r="A147" s="216"/>
      <c r="B147" s="216"/>
      <c r="C147" s="557"/>
      <c r="D147" s="558"/>
      <c r="E147" s="533"/>
      <c r="F147" s="556"/>
      <c r="G147" s="93"/>
      <c r="H147" s="463"/>
      <c r="I147" s="171"/>
      <c r="J147" s="465"/>
      <c r="K147" s="402"/>
      <c r="L147" s="483"/>
    </row>
    <row r="148" spans="1:12" x14ac:dyDescent="0.2">
      <c r="A148" s="216"/>
      <c r="B148" s="216"/>
      <c r="C148" s="557"/>
      <c r="D148" s="558"/>
      <c r="E148" s="533"/>
      <c r="F148" s="556"/>
      <c r="G148" s="93"/>
      <c r="H148" s="463"/>
      <c r="I148" s="171"/>
      <c r="J148" s="465"/>
      <c r="K148" s="402"/>
      <c r="L148" s="484"/>
    </row>
    <row r="149" spans="1:12" x14ac:dyDescent="0.2">
      <c r="A149" s="216"/>
      <c r="B149" s="216"/>
      <c r="C149" s="557"/>
      <c r="D149" s="558"/>
      <c r="E149" s="533"/>
      <c r="F149" s="556"/>
      <c r="G149" s="93"/>
      <c r="H149" s="463"/>
      <c r="I149" s="171"/>
      <c r="J149" s="465"/>
      <c r="K149" s="402"/>
      <c r="L149" s="484"/>
    </row>
    <row r="150" spans="1:12" x14ac:dyDescent="0.2">
      <c r="A150" s="216"/>
      <c r="B150" s="216"/>
      <c r="C150" s="557"/>
      <c r="D150" s="558"/>
      <c r="E150" s="533"/>
      <c r="F150" s="556"/>
      <c r="G150" s="93"/>
      <c r="H150" s="463"/>
      <c r="I150" s="171"/>
      <c r="J150" s="465"/>
      <c r="K150" s="402"/>
      <c r="L150" s="484"/>
    </row>
    <row r="151" spans="1:12" x14ac:dyDescent="0.2">
      <c r="A151" s="216"/>
      <c r="B151" s="216"/>
      <c r="C151" s="528"/>
      <c r="D151" s="556"/>
      <c r="E151" s="533"/>
      <c r="F151" s="556"/>
      <c r="G151" s="463"/>
      <c r="H151" s="463"/>
      <c r="I151" s="171"/>
      <c r="J151" s="465"/>
      <c r="K151" s="481"/>
      <c r="L151" s="484"/>
    </row>
    <row r="152" spans="1:12" x14ac:dyDescent="0.2">
      <c r="A152" s="216"/>
      <c r="B152" s="216"/>
      <c r="C152" s="528"/>
      <c r="D152" s="556"/>
      <c r="E152" s="533"/>
      <c r="F152" s="556"/>
      <c r="G152" s="463"/>
      <c r="H152" s="463"/>
      <c r="I152" s="171"/>
      <c r="J152" s="465"/>
      <c r="K152" s="481"/>
      <c r="L152" s="484"/>
    </row>
    <row r="153" spans="1:12" x14ac:dyDescent="0.2">
      <c r="A153" s="216"/>
      <c r="B153" s="216"/>
      <c r="C153" s="528"/>
      <c r="D153" s="556"/>
      <c r="E153" s="533"/>
      <c r="F153" s="556"/>
      <c r="G153" s="463"/>
      <c r="H153" s="463"/>
      <c r="I153" s="171"/>
      <c r="J153" s="465"/>
      <c r="K153" s="481"/>
      <c r="L153" s="484"/>
    </row>
    <row r="154" spans="1:12" x14ac:dyDescent="0.2">
      <c r="A154" s="216"/>
      <c r="B154" s="216"/>
      <c r="C154" s="528"/>
      <c r="D154" s="556"/>
      <c r="E154" s="533"/>
      <c r="F154" s="556"/>
      <c r="G154" s="463"/>
      <c r="H154" s="463"/>
      <c r="I154" s="171"/>
      <c r="J154" s="465"/>
      <c r="K154" s="481"/>
      <c r="L154" s="484"/>
    </row>
    <row r="155" spans="1:12" x14ac:dyDescent="0.2">
      <c r="A155" s="216"/>
      <c r="B155" s="216"/>
      <c r="C155" s="529"/>
      <c r="D155" s="527"/>
      <c r="E155" s="462"/>
      <c r="F155" s="527"/>
      <c r="G155" s="527"/>
      <c r="H155" s="487"/>
      <c r="I155" s="171"/>
      <c r="J155" s="465"/>
      <c r="K155" s="222"/>
      <c r="L155" s="484"/>
    </row>
    <row r="156" spans="1:12" x14ac:dyDescent="0.2">
      <c r="A156" s="216"/>
      <c r="B156" s="216"/>
      <c r="C156" s="529"/>
      <c r="D156" s="527"/>
      <c r="E156" s="462"/>
      <c r="F156" s="527"/>
      <c r="G156" s="527"/>
      <c r="H156" s="487"/>
      <c r="I156" s="171"/>
      <c r="J156" s="465"/>
      <c r="K156" s="222"/>
      <c r="L156" s="484"/>
    </row>
    <row r="157" spans="1:12" x14ac:dyDescent="0.2">
      <c r="A157" s="216"/>
      <c r="B157" s="216"/>
      <c r="C157" s="528"/>
      <c r="D157" s="412"/>
      <c r="E157" s="411"/>
      <c r="F157" s="412"/>
      <c r="G157" s="527"/>
      <c r="H157" s="171"/>
      <c r="I157" s="463"/>
      <c r="J157" s="463"/>
      <c r="K157" s="222"/>
    </row>
    <row r="158" spans="1:12" x14ac:dyDescent="0.2">
      <c r="A158" s="216"/>
      <c r="B158" s="216"/>
      <c r="C158" s="528"/>
      <c r="D158" s="412"/>
      <c r="E158" s="411"/>
      <c r="F158" s="412"/>
      <c r="G158" s="527"/>
      <c r="H158" s="171"/>
      <c r="I158" s="463"/>
      <c r="J158" s="463"/>
      <c r="K158" s="222"/>
    </row>
    <row r="159" spans="1:12" x14ac:dyDescent="0.2">
      <c r="A159" s="216"/>
      <c r="B159" s="216"/>
      <c r="C159" s="528"/>
      <c r="D159" s="412"/>
      <c r="E159" s="411"/>
      <c r="F159" s="412"/>
      <c r="G159" s="527"/>
      <c r="H159" s="171"/>
      <c r="I159" s="463"/>
      <c r="J159" s="463"/>
      <c r="K159" s="222"/>
    </row>
    <row r="160" spans="1:12" x14ac:dyDescent="0.2">
      <c r="A160" s="460"/>
      <c r="B160" s="461"/>
      <c r="C160" s="528"/>
      <c r="D160" s="412"/>
      <c r="E160" s="411"/>
      <c r="F160" s="412"/>
      <c r="G160" s="527"/>
      <c r="H160" s="171"/>
      <c r="I160" s="463"/>
      <c r="J160" s="463"/>
      <c r="K160" s="464"/>
    </row>
    <row r="161" spans="1:11" x14ac:dyDescent="0.2">
      <c r="A161" s="454"/>
      <c r="B161" s="454"/>
      <c r="C161" s="525"/>
      <c r="D161" s="331"/>
      <c r="E161" s="525"/>
      <c r="F161" s="331"/>
      <c r="G161" s="331"/>
      <c r="H161" s="331"/>
      <c r="I161" s="331"/>
      <c r="J161" s="331"/>
      <c r="K161" s="820"/>
    </row>
    <row r="162" spans="1:11" x14ac:dyDescent="0.2">
      <c r="A162" s="455"/>
      <c r="B162" s="455"/>
      <c r="C162" s="526"/>
      <c r="D162" s="456"/>
      <c r="E162" s="526"/>
      <c r="F162" s="456"/>
      <c r="G162" s="456"/>
      <c r="H162" s="456"/>
      <c r="I162" s="456"/>
      <c r="J162" s="456"/>
      <c r="K162" s="821"/>
    </row>
    <row r="163" spans="1:11" x14ac:dyDescent="0.2">
      <c r="A163" s="319"/>
      <c r="B163" s="319"/>
      <c r="C163" s="319"/>
      <c r="D163" s="319"/>
      <c r="E163" s="319"/>
      <c r="F163" s="319"/>
      <c r="G163" s="319"/>
      <c r="H163" s="319" t="s">
        <v>333</v>
      </c>
      <c r="I163" s="319"/>
      <c r="J163" s="319"/>
      <c r="K163" s="458">
        <f>SUM(K134:K160)</f>
        <v>32000000</v>
      </c>
    </row>
    <row r="164" spans="1:11" x14ac:dyDescent="0.2">
      <c r="A164" s="319"/>
      <c r="B164" s="319"/>
      <c r="C164" s="319"/>
      <c r="D164" s="319"/>
      <c r="E164" s="319"/>
      <c r="F164" s="319"/>
      <c r="G164" s="319"/>
      <c r="H164" s="319" t="s">
        <v>334</v>
      </c>
      <c r="I164" s="319"/>
      <c r="J164" s="319"/>
      <c r="K164" s="459">
        <f>+MASTER!L145</f>
        <v>0</v>
      </c>
    </row>
    <row r="165" spans="1:11" x14ac:dyDescent="0.2">
      <c r="A165" s="319"/>
      <c r="B165" s="319"/>
      <c r="C165" s="319"/>
      <c r="D165" s="319"/>
      <c r="E165" s="319"/>
      <c r="F165" s="319"/>
      <c r="G165" s="319"/>
      <c r="H165" s="319" t="s">
        <v>335</v>
      </c>
      <c r="I165" s="319"/>
      <c r="J165" s="319"/>
      <c r="K165" s="458">
        <f>K164+K163</f>
        <v>32000000</v>
      </c>
    </row>
    <row r="166" spans="1:11" x14ac:dyDescent="0.2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</row>
    <row r="167" spans="1:11" x14ac:dyDescent="0.2">
      <c r="A167" s="319"/>
      <c r="B167" s="319"/>
      <c r="C167" s="319"/>
      <c r="D167" s="319"/>
      <c r="E167" s="319"/>
      <c r="F167" s="319"/>
      <c r="G167" s="319"/>
      <c r="H167" s="319"/>
      <c r="I167" s="319"/>
      <c r="J167" s="319"/>
      <c r="K167" s="319"/>
    </row>
    <row r="168" spans="1:11" x14ac:dyDescent="0.2">
      <c r="A168" s="319"/>
      <c r="B168" s="818" t="s">
        <v>336</v>
      </c>
      <c r="C168" s="818"/>
      <c r="D168" s="818"/>
      <c r="E168" s="332"/>
      <c r="F168" s="332"/>
      <c r="G168" s="333"/>
      <c r="H168" s="319"/>
      <c r="I168" s="334">
        <f>+MASTER!G147</f>
        <v>0</v>
      </c>
      <c r="J168" s="334"/>
      <c r="K168" s="334"/>
    </row>
    <row r="169" spans="1:11" x14ac:dyDescent="0.2">
      <c r="A169" s="319"/>
      <c r="B169" s="818" t="s">
        <v>145</v>
      </c>
      <c r="C169" s="818"/>
      <c r="D169" s="818"/>
      <c r="E169" s="332"/>
      <c r="F169" s="332"/>
      <c r="G169" s="333"/>
      <c r="H169" s="319"/>
      <c r="I169" s="332" t="s">
        <v>144</v>
      </c>
      <c r="J169" s="319"/>
      <c r="K169" s="333"/>
    </row>
    <row r="170" spans="1:11" x14ac:dyDescent="0.2">
      <c r="A170" s="319"/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</row>
    <row r="171" spans="1:11" x14ac:dyDescent="0.2">
      <c r="A171" s="319"/>
      <c r="B171" s="319"/>
      <c r="C171" s="319"/>
      <c r="D171" s="319"/>
      <c r="E171" s="319"/>
      <c r="F171" s="319"/>
      <c r="G171" s="319"/>
      <c r="H171" s="319"/>
      <c r="I171" s="319"/>
      <c r="J171" s="319"/>
      <c r="K171" s="319"/>
    </row>
    <row r="172" spans="1:11" x14ac:dyDescent="0.2">
      <c r="A172" s="319"/>
      <c r="B172" s="319"/>
      <c r="C172" s="319"/>
      <c r="D172" s="319"/>
      <c r="E172" s="319"/>
      <c r="F172" s="319"/>
      <c r="G172" s="319"/>
      <c r="H172" s="319"/>
      <c r="I172" s="319"/>
      <c r="J172" s="319"/>
      <c r="K172" s="319"/>
    </row>
    <row r="173" spans="1:11" x14ac:dyDescent="0.2">
      <c r="A173" s="319"/>
      <c r="B173" s="819" t="s">
        <v>86</v>
      </c>
      <c r="C173" s="819"/>
      <c r="D173" s="819"/>
      <c r="E173" s="335"/>
      <c r="F173" s="335"/>
      <c r="G173" s="333"/>
      <c r="H173" s="336"/>
      <c r="I173" s="335" t="str">
        <f>I57</f>
        <v>S i s w a n t o, S E</v>
      </c>
      <c r="J173" s="336"/>
      <c r="K173" s="337"/>
    </row>
    <row r="174" spans="1:11" x14ac:dyDescent="0.2">
      <c r="A174" s="319"/>
      <c r="B174" s="818" t="s">
        <v>87</v>
      </c>
      <c r="C174" s="818"/>
      <c r="D174" s="818"/>
      <c r="E174" s="332"/>
      <c r="F174" s="332"/>
      <c r="G174" s="333"/>
      <c r="H174" s="319"/>
      <c r="I174" s="338" t="str">
        <f>I58</f>
        <v>NIP. 19640814 199103 1 011</v>
      </c>
      <c r="J174" s="319"/>
      <c r="K174" s="333"/>
    </row>
    <row r="175" spans="1:11" x14ac:dyDescent="0.2">
      <c r="A175" s="319"/>
      <c r="B175" s="319"/>
      <c r="C175" s="319"/>
      <c r="D175" s="319"/>
      <c r="E175" s="319"/>
      <c r="F175" s="319"/>
      <c r="G175" s="319"/>
      <c r="H175" s="320" t="s">
        <v>212</v>
      </c>
      <c r="I175" s="321" t="s">
        <v>0</v>
      </c>
      <c r="J175" s="472">
        <f>J1</f>
        <v>70</v>
      </c>
      <c r="K175" s="322" t="str">
        <f>K1</f>
        <v>Tahun 2013</v>
      </c>
    </row>
    <row r="176" spans="1:11" x14ac:dyDescent="0.2">
      <c r="A176" s="319"/>
      <c r="B176" s="319"/>
      <c r="C176" s="319"/>
      <c r="D176" s="319"/>
      <c r="E176" s="319"/>
      <c r="F176" s="319"/>
      <c r="G176" s="319"/>
      <c r="H176" s="323" t="s">
        <v>309</v>
      </c>
      <c r="I176" s="324" t="s">
        <v>0</v>
      </c>
      <c r="J176" s="473">
        <f>J2</f>
        <v>20</v>
      </c>
      <c r="K176" s="562" t="str">
        <f>K2</f>
        <v>November 2013</v>
      </c>
    </row>
    <row r="177" spans="1:12" x14ac:dyDescent="0.2">
      <c r="A177" s="319"/>
      <c r="B177" s="319"/>
      <c r="C177" s="319"/>
      <c r="D177" s="319"/>
      <c r="E177" s="319"/>
      <c r="F177" s="319"/>
      <c r="G177" s="319"/>
      <c r="H177" s="325" t="s">
        <v>214</v>
      </c>
      <c r="I177" s="326" t="s">
        <v>0</v>
      </c>
      <c r="J177" s="474" t="s">
        <v>310</v>
      </c>
      <c r="K177" s="327"/>
    </row>
    <row r="178" spans="1:12" x14ac:dyDescent="0.2">
      <c r="A178" s="319" t="s">
        <v>271</v>
      </c>
      <c r="B178" s="319"/>
      <c r="C178" s="319"/>
      <c r="D178" s="319"/>
      <c r="E178" s="319"/>
      <c r="F178" s="319"/>
      <c r="G178" s="319"/>
      <c r="H178" s="319"/>
      <c r="I178" s="319"/>
      <c r="J178" s="319"/>
      <c r="K178" s="319"/>
    </row>
    <row r="179" spans="1:12" x14ac:dyDescent="0.2">
      <c r="A179" s="808" t="s">
        <v>221</v>
      </c>
      <c r="B179" s="808"/>
      <c r="C179" s="808"/>
      <c r="D179" s="808"/>
      <c r="E179" s="808"/>
      <c r="F179" s="808"/>
      <c r="G179" s="808"/>
      <c r="H179" s="808"/>
      <c r="I179" s="808"/>
      <c r="J179" s="808"/>
      <c r="K179" s="808"/>
    </row>
    <row r="180" spans="1:12" x14ac:dyDescent="0.2">
      <c r="A180" s="808" t="s">
        <v>311</v>
      </c>
      <c r="B180" s="808"/>
      <c r="C180" s="808"/>
      <c r="D180" s="808"/>
      <c r="E180" s="808"/>
      <c r="F180" s="808"/>
      <c r="G180" s="808"/>
      <c r="H180" s="808"/>
      <c r="I180" s="808"/>
      <c r="J180" s="808"/>
      <c r="K180" s="808"/>
    </row>
    <row r="181" spans="1:12" x14ac:dyDescent="0.2">
      <c r="A181" s="319"/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</row>
    <row r="182" spans="1:12" x14ac:dyDescent="0.2">
      <c r="A182" s="319" t="s">
        <v>312</v>
      </c>
      <c r="B182" s="319"/>
      <c r="C182" s="319" t="s">
        <v>313</v>
      </c>
      <c r="D182" s="319"/>
      <c r="E182" s="319"/>
      <c r="F182" s="319"/>
      <c r="G182" s="319"/>
      <c r="H182" s="319"/>
      <c r="I182" s="319"/>
      <c r="J182" s="319"/>
      <c r="K182" s="319"/>
    </row>
    <row r="183" spans="1:12" x14ac:dyDescent="0.2">
      <c r="A183" s="319" t="s">
        <v>314</v>
      </c>
      <c r="B183" s="319"/>
      <c r="C183" s="319" t="s">
        <v>517</v>
      </c>
      <c r="D183" s="319"/>
      <c r="E183" s="319"/>
      <c r="F183" s="319"/>
      <c r="G183" s="319"/>
      <c r="H183" s="319"/>
      <c r="I183" s="319"/>
      <c r="J183" s="319"/>
      <c r="K183" s="319"/>
    </row>
    <row r="184" spans="1:12" x14ac:dyDescent="0.2">
      <c r="A184" s="319" t="s">
        <v>316</v>
      </c>
      <c r="B184" s="319"/>
      <c r="C184" s="319" t="s">
        <v>518</v>
      </c>
      <c r="D184" s="319"/>
      <c r="E184" s="319"/>
      <c r="F184" s="319"/>
      <c r="G184" s="319"/>
      <c r="H184" s="319"/>
      <c r="I184" s="319"/>
      <c r="J184" s="319"/>
      <c r="K184" s="319"/>
    </row>
    <row r="185" spans="1:12" x14ac:dyDescent="0.2">
      <c r="A185" s="319" t="s">
        <v>318</v>
      </c>
      <c r="B185" s="319"/>
      <c r="C185" s="319" t="s">
        <v>467</v>
      </c>
      <c r="D185" s="817">
        <f>'REALISASI PEN'!D82</f>
        <v>30360000</v>
      </c>
      <c r="E185" s="817"/>
      <c r="F185" s="622"/>
      <c r="G185" s="622"/>
      <c r="H185" s="319"/>
      <c r="I185" s="319"/>
      <c r="J185" s="319"/>
      <c r="K185" s="319"/>
    </row>
    <row r="186" spans="1:12" x14ac:dyDescent="0.2">
      <c r="A186" s="319" t="s">
        <v>319</v>
      </c>
      <c r="B186" s="319"/>
      <c r="C186" s="319" t="s">
        <v>468</v>
      </c>
      <c r="D186" s="319"/>
      <c r="E186" s="319"/>
      <c r="F186" s="319"/>
      <c r="G186" s="319"/>
      <c r="H186" s="319"/>
      <c r="I186" s="319"/>
      <c r="J186" s="319"/>
      <c r="K186" s="319"/>
    </row>
    <row r="187" spans="1:12" x14ac:dyDescent="0.2">
      <c r="A187" s="319"/>
      <c r="B187" s="319"/>
      <c r="C187" s="319"/>
      <c r="D187" s="319"/>
      <c r="E187" s="319"/>
      <c r="F187" s="319"/>
      <c r="G187" s="319"/>
      <c r="H187" s="319"/>
      <c r="I187" s="319"/>
      <c r="J187" s="319"/>
      <c r="K187" s="319"/>
    </row>
    <row r="188" spans="1:12" x14ac:dyDescent="0.2">
      <c r="A188" s="809" t="s">
        <v>320</v>
      </c>
      <c r="B188" s="457" t="s">
        <v>321</v>
      </c>
      <c r="C188" s="811" t="s">
        <v>322</v>
      </c>
      <c r="D188" s="812"/>
      <c r="E188" s="531"/>
      <c r="F188" s="623"/>
      <c r="G188" s="824" t="s">
        <v>323</v>
      </c>
      <c r="H188" s="824"/>
      <c r="I188" s="824"/>
      <c r="J188" s="825"/>
      <c r="K188" s="830" t="s">
        <v>324</v>
      </c>
    </row>
    <row r="189" spans="1:12" x14ac:dyDescent="0.2">
      <c r="A189" s="809"/>
      <c r="B189" s="328" t="s">
        <v>325</v>
      </c>
      <c r="C189" s="813"/>
      <c r="D189" s="814"/>
      <c r="E189" s="532"/>
      <c r="F189" s="624"/>
      <c r="G189" s="826"/>
      <c r="H189" s="826"/>
      <c r="I189" s="826"/>
      <c r="J189" s="827"/>
      <c r="K189" s="830"/>
    </row>
    <row r="190" spans="1:12" x14ac:dyDescent="0.2">
      <c r="A190" s="810"/>
      <c r="B190" s="329" t="s">
        <v>113</v>
      </c>
      <c r="C190" s="815"/>
      <c r="D190" s="816"/>
      <c r="E190" s="518"/>
      <c r="F190" s="625"/>
      <c r="G190" s="828"/>
      <c r="H190" s="828"/>
      <c r="I190" s="828"/>
      <c r="J190" s="829"/>
      <c r="K190" s="830"/>
    </row>
    <row r="191" spans="1:12" x14ac:dyDescent="0.2">
      <c r="A191" s="330">
        <v>1</v>
      </c>
      <c r="B191" s="330">
        <v>2</v>
      </c>
      <c r="C191" s="519">
        <v>3</v>
      </c>
      <c r="D191" s="520"/>
      <c r="E191" s="519"/>
      <c r="F191" s="520"/>
      <c r="G191" s="822">
        <v>4</v>
      </c>
      <c r="H191" s="822"/>
      <c r="I191" s="822"/>
      <c r="J191" s="823"/>
      <c r="K191" s="330">
        <v>5</v>
      </c>
    </row>
    <row r="192" spans="1:12" x14ac:dyDescent="0.2">
      <c r="A192" s="216"/>
      <c r="B192" s="216"/>
      <c r="C192" s="528"/>
      <c r="D192" s="530"/>
      <c r="E192" s="533"/>
      <c r="F192" s="556"/>
      <c r="G192" s="331"/>
      <c r="H192" s="331"/>
      <c r="I192" s="85"/>
      <c r="J192" s="403"/>
      <c r="K192" s="480"/>
      <c r="L192" s="482"/>
    </row>
    <row r="193" spans="1:12" x14ac:dyDescent="0.2">
      <c r="A193" s="216">
        <v>1</v>
      </c>
      <c r="B193" s="216">
        <v>5</v>
      </c>
      <c r="C193" s="557">
        <v>30</v>
      </c>
      <c r="D193" s="558" t="s">
        <v>477</v>
      </c>
      <c r="E193" s="533"/>
      <c r="F193" s="93" t="s">
        <v>327</v>
      </c>
      <c r="G193" s="93"/>
      <c r="H193" s="463"/>
      <c r="I193" s="171"/>
      <c r="J193" s="465"/>
      <c r="K193" s="402">
        <v>1830000</v>
      </c>
      <c r="L193" s="482"/>
    </row>
    <row r="194" spans="1:12" x14ac:dyDescent="0.2">
      <c r="A194" s="216">
        <f>A193+1</f>
        <v>2</v>
      </c>
      <c r="B194" s="216">
        <v>11</v>
      </c>
      <c r="C194" s="557">
        <v>30</v>
      </c>
      <c r="D194" s="558" t="s">
        <v>477</v>
      </c>
      <c r="E194" s="533"/>
      <c r="F194" s="93" t="s">
        <v>510</v>
      </c>
      <c r="G194" s="93"/>
      <c r="H194" s="463"/>
      <c r="I194" s="171"/>
      <c r="J194" s="465"/>
      <c r="K194" s="402">
        <v>180000</v>
      </c>
      <c r="L194" s="482"/>
    </row>
    <row r="195" spans="1:12" x14ac:dyDescent="0.2">
      <c r="A195" s="216">
        <f>A194+1</f>
        <v>3</v>
      </c>
      <c r="B195" s="216">
        <v>13</v>
      </c>
      <c r="C195" s="557">
        <v>30</v>
      </c>
      <c r="D195" s="558" t="s">
        <v>477</v>
      </c>
      <c r="E195" s="533"/>
      <c r="F195" s="93" t="s">
        <v>511</v>
      </c>
      <c r="G195" s="93"/>
      <c r="H195" s="463"/>
      <c r="I195" s="171"/>
      <c r="J195" s="465"/>
      <c r="K195" s="402">
        <v>1800000</v>
      </c>
      <c r="L195" s="482"/>
    </row>
    <row r="196" spans="1:12" x14ac:dyDescent="0.2">
      <c r="A196" s="216">
        <f>A195+1</f>
        <v>4</v>
      </c>
      <c r="B196" s="216">
        <v>15</v>
      </c>
      <c r="C196" s="557">
        <v>30</v>
      </c>
      <c r="D196" s="558" t="s">
        <v>477</v>
      </c>
      <c r="E196" s="533"/>
      <c r="F196" s="93" t="s">
        <v>512</v>
      </c>
      <c r="G196" s="93"/>
      <c r="H196" s="463"/>
      <c r="I196" s="171"/>
      <c r="J196" s="465"/>
      <c r="K196" s="402">
        <v>600000</v>
      </c>
      <c r="L196" s="482"/>
    </row>
    <row r="197" spans="1:12" x14ac:dyDescent="0.2">
      <c r="A197" s="216"/>
      <c r="B197" s="216"/>
      <c r="C197" s="557"/>
      <c r="D197" s="558"/>
      <c r="E197" s="533"/>
      <c r="F197" s="556"/>
      <c r="G197" s="93"/>
      <c r="H197" s="463"/>
      <c r="I197" s="171"/>
      <c r="J197" s="465"/>
      <c r="K197" s="402"/>
      <c r="L197" s="482"/>
    </row>
    <row r="198" spans="1:12" x14ac:dyDescent="0.2">
      <c r="A198" s="216"/>
      <c r="B198" s="216"/>
      <c r="C198" s="557"/>
      <c r="D198" s="558"/>
      <c r="E198" s="533"/>
      <c r="F198" s="556"/>
      <c r="G198" s="93"/>
      <c r="H198" s="463"/>
      <c r="I198" s="171"/>
      <c r="J198" s="465"/>
      <c r="K198" s="402"/>
      <c r="L198" s="483"/>
    </row>
    <row r="199" spans="1:12" x14ac:dyDescent="0.2">
      <c r="A199" s="216"/>
      <c r="B199" s="216"/>
      <c r="C199" s="557"/>
      <c r="D199" s="558"/>
      <c r="E199" s="533"/>
      <c r="F199" s="556"/>
      <c r="G199" s="93"/>
      <c r="H199" s="463"/>
      <c r="I199" s="171"/>
      <c r="J199" s="465"/>
      <c r="K199" s="402"/>
      <c r="L199" s="483"/>
    </row>
    <row r="200" spans="1:12" x14ac:dyDescent="0.2">
      <c r="A200" s="216"/>
      <c r="B200" s="216"/>
      <c r="C200" s="557"/>
      <c r="D200" s="558"/>
      <c r="E200" s="533"/>
      <c r="F200" s="556"/>
      <c r="G200" s="93"/>
      <c r="H200" s="463"/>
      <c r="I200" s="171"/>
      <c r="J200" s="465"/>
      <c r="K200" s="402"/>
      <c r="L200" s="483"/>
    </row>
    <row r="201" spans="1:12" x14ac:dyDescent="0.2">
      <c r="A201" s="216"/>
      <c r="B201" s="216"/>
      <c r="C201" s="557"/>
      <c r="D201" s="558"/>
      <c r="E201" s="533"/>
      <c r="F201" s="556"/>
      <c r="G201" s="93"/>
      <c r="H201" s="463"/>
      <c r="I201" s="171"/>
      <c r="J201" s="465"/>
      <c r="K201" s="402"/>
      <c r="L201" s="483"/>
    </row>
    <row r="202" spans="1:12" x14ac:dyDescent="0.2">
      <c r="A202" s="216"/>
      <c r="B202" s="216"/>
      <c r="C202" s="557"/>
      <c r="D202" s="558"/>
      <c r="E202" s="533"/>
      <c r="F202" s="556"/>
      <c r="G202" s="93"/>
      <c r="H202" s="463"/>
      <c r="I202" s="171"/>
      <c r="J202" s="465"/>
      <c r="K202" s="402"/>
      <c r="L202" s="483"/>
    </row>
    <row r="203" spans="1:12" x14ac:dyDescent="0.2">
      <c r="A203" s="216"/>
      <c r="B203" s="216"/>
      <c r="C203" s="557"/>
      <c r="D203" s="558"/>
      <c r="E203" s="533"/>
      <c r="F203" s="556"/>
      <c r="G203" s="93"/>
      <c r="H203" s="463"/>
      <c r="I203" s="171"/>
      <c r="J203" s="465"/>
      <c r="K203" s="402"/>
      <c r="L203" s="483"/>
    </row>
    <row r="204" spans="1:12" x14ac:dyDescent="0.2">
      <c r="A204" s="216"/>
      <c r="B204" s="216"/>
      <c r="C204" s="557"/>
      <c r="D204" s="558"/>
      <c r="E204" s="533"/>
      <c r="F204" s="556"/>
      <c r="G204" s="93"/>
      <c r="H204" s="463"/>
      <c r="I204" s="171"/>
      <c r="J204" s="465"/>
      <c r="K204" s="402"/>
      <c r="L204" s="483"/>
    </row>
    <row r="205" spans="1:12" x14ac:dyDescent="0.2">
      <c r="A205" s="216"/>
      <c r="B205" s="216"/>
      <c r="C205" s="557"/>
      <c r="D205" s="558"/>
      <c r="E205" s="533"/>
      <c r="F205" s="556"/>
      <c r="G205" s="93"/>
      <c r="H205" s="463"/>
      <c r="I205" s="171"/>
      <c r="J205" s="465"/>
      <c r="K205" s="402"/>
      <c r="L205" s="483"/>
    </row>
    <row r="206" spans="1:12" x14ac:dyDescent="0.2">
      <c r="A206" s="216"/>
      <c r="B206" s="216"/>
      <c r="C206" s="557"/>
      <c r="D206" s="558"/>
      <c r="E206" s="533"/>
      <c r="F206" s="556"/>
      <c r="G206" s="93"/>
      <c r="H206" s="463"/>
      <c r="I206" s="171"/>
      <c r="J206" s="465"/>
      <c r="K206" s="402"/>
      <c r="L206" s="484"/>
    </row>
    <row r="207" spans="1:12" x14ac:dyDescent="0.2">
      <c r="A207" s="216"/>
      <c r="B207" s="216"/>
      <c r="C207" s="557"/>
      <c r="D207" s="558"/>
      <c r="E207" s="533"/>
      <c r="F207" s="556"/>
      <c r="G207" s="93"/>
      <c r="H207" s="463"/>
      <c r="I207" s="171"/>
      <c r="J207" s="465"/>
      <c r="K207" s="402"/>
      <c r="L207" s="484"/>
    </row>
    <row r="208" spans="1:12" x14ac:dyDescent="0.2">
      <c r="A208" s="216"/>
      <c r="B208" s="216"/>
      <c r="C208" s="557"/>
      <c r="D208" s="558"/>
      <c r="E208" s="533"/>
      <c r="F208" s="556"/>
      <c r="G208" s="93"/>
      <c r="H208" s="463"/>
      <c r="I208" s="171"/>
      <c r="J208" s="465"/>
      <c r="K208" s="402"/>
      <c r="L208" s="484"/>
    </row>
    <row r="209" spans="1:12" x14ac:dyDescent="0.2">
      <c r="A209" s="216"/>
      <c r="B209" s="216"/>
      <c r="C209" s="528"/>
      <c r="D209" s="556"/>
      <c r="E209" s="533"/>
      <c r="F209" s="556"/>
      <c r="G209" s="463"/>
      <c r="H209" s="463"/>
      <c r="I209" s="171"/>
      <c r="J209" s="465"/>
      <c r="K209" s="481"/>
      <c r="L209" s="484"/>
    </row>
    <row r="210" spans="1:12" x14ac:dyDescent="0.2">
      <c r="A210" s="216"/>
      <c r="B210" s="216"/>
      <c r="C210" s="528"/>
      <c r="D210" s="556"/>
      <c r="E210" s="533"/>
      <c r="F210" s="556"/>
      <c r="G210" s="463"/>
      <c r="H210" s="463"/>
      <c r="I210" s="171"/>
      <c r="J210" s="465"/>
      <c r="K210" s="481"/>
      <c r="L210" s="484"/>
    </row>
    <row r="211" spans="1:12" x14ac:dyDescent="0.2">
      <c r="A211" s="216"/>
      <c r="B211" s="216"/>
      <c r="C211" s="528"/>
      <c r="D211" s="556"/>
      <c r="E211" s="533"/>
      <c r="F211" s="556"/>
      <c r="G211" s="463"/>
      <c r="H211" s="463"/>
      <c r="I211" s="171"/>
      <c r="J211" s="465"/>
      <c r="K211" s="481"/>
      <c r="L211" s="484"/>
    </row>
    <row r="212" spans="1:12" x14ac:dyDescent="0.2">
      <c r="A212" s="216"/>
      <c r="B212" s="216"/>
      <c r="C212" s="528"/>
      <c r="D212" s="556"/>
      <c r="E212" s="533"/>
      <c r="F212" s="556"/>
      <c r="G212" s="463"/>
      <c r="H212" s="463"/>
      <c r="I212" s="171"/>
      <c r="J212" s="465"/>
      <c r="K212" s="481"/>
      <c r="L212" s="484"/>
    </row>
    <row r="213" spans="1:12" x14ac:dyDescent="0.2">
      <c r="A213" s="216"/>
      <c r="B213" s="216"/>
      <c r="C213" s="529"/>
      <c r="D213" s="527"/>
      <c r="E213" s="462"/>
      <c r="F213" s="527"/>
      <c r="G213" s="527"/>
      <c r="H213" s="487"/>
      <c r="I213" s="171"/>
      <c r="J213" s="465"/>
      <c r="K213" s="222"/>
      <c r="L213" s="484"/>
    </row>
    <row r="214" spans="1:12" x14ac:dyDescent="0.2">
      <c r="A214" s="216"/>
      <c r="B214" s="216"/>
      <c r="C214" s="529"/>
      <c r="D214" s="527"/>
      <c r="E214" s="462"/>
      <c r="F214" s="527"/>
      <c r="G214" s="527"/>
      <c r="H214" s="487"/>
      <c r="I214" s="171"/>
      <c r="J214" s="465"/>
      <c r="K214" s="222"/>
      <c r="L214" s="484"/>
    </row>
    <row r="215" spans="1:12" x14ac:dyDescent="0.2">
      <c r="A215" s="216"/>
      <c r="B215" s="216"/>
      <c r="C215" s="528"/>
      <c r="D215" s="412"/>
      <c r="E215" s="411"/>
      <c r="F215" s="412"/>
      <c r="G215" s="527"/>
      <c r="H215" s="171"/>
      <c r="I215" s="463"/>
      <c r="J215" s="463"/>
      <c r="K215" s="222"/>
    </row>
    <row r="216" spans="1:12" x14ac:dyDescent="0.2">
      <c r="A216" s="216"/>
      <c r="B216" s="216"/>
      <c r="C216" s="528"/>
      <c r="D216" s="412"/>
      <c r="E216" s="411"/>
      <c r="F216" s="412"/>
      <c r="G216" s="527"/>
      <c r="H216" s="171"/>
      <c r="I216" s="463"/>
      <c r="J216" s="463"/>
      <c r="K216" s="222"/>
    </row>
    <row r="217" spans="1:12" x14ac:dyDescent="0.2">
      <c r="A217" s="216"/>
      <c r="B217" s="216"/>
      <c r="C217" s="528"/>
      <c r="D217" s="412"/>
      <c r="E217" s="411"/>
      <c r="F217" s="412"/>
      <c r="G217" s="527"/>
      <c r="H217" s="171"/>
      <c r="I217" s="463"/>
      <c r="J217" s="463"/>
      <c r="K217" s="222"/>
    </row>
    <row r="218" spans="1:12" x14ac:dyDescent="0.2">
      <c r="A218" s="460"/>
      <c r="B218" s="461"/>
      <c r="C218" s="528"/>
      <c r="D218" s="412"/>
      <c r="E218" s="411"/>
      <c r="F218" s="412"/>
      <c r="G218" s="527"/>
      <c r="H218" s="171"/>
      <c r="I218" s="463"/>
      <c r="J218" s="463"/>
      <c r="K218" s="464"/>
    </row>
    <row r="219" spans="1:12" x14ac:dyDescent="0.2">
      <c r="A219" s="454"/>
      <c r="B219" s="454"/>
      <c r="C219" s="525"/>
      <c r="D219" s="331"/>
      <c r="E219" s="525"/>
      <c r="F219" s="331"/>
      <c r="G219" s="331"/>
      <c r="H219" s="331"/>
      <c r="I219" s="331"/>
      <c r="J219" s="331"/>
      <c r="K219" s="820"/>
    </row>
    <row r="220" spans="1:12" x14ac:dyDescent="0.2">
      <c r="A220" s="455"/>
      <c r="B220" s="455"/>
      <c r="C220" s="526"/>
      <c r="D220" s="456"/>
      <c r="E220" s="526"/>
      <c r="F220" s="456"/>
      <c r="G220" s="456"/>
      <c r="H220" s="456"/>
      <c r="I220" s="456"/>
      <c r="J220" s="456"/>
      <c r="K220" s="821"/>
    </row>
    <row r="221" spans="1:12" x14ac:dyDescent="0.2">
      <c r="A221" s="319"/>
      <c r="B221" s="319"/>
      <c r="C221" s="319"/>
      <c r="D221" s="319"/>
      <c r="E221" s="319"/>
      <c r="F221" s="319"/>
      <c r="G221" s="319"/>
      <c r="H221" s="319" t="s">
        <v>333</v>
      </c>
      <c r="I221" s="319"/>
      <c r="J221" s="319"/>
      <c r="K221" s="458">
        <f>SUM(K192:K218)</f>
        <v>4410000</v>
      </c>
    </row>
    <row r="222" spans="1:12" x14ac:dyDescent="0.2">
      <c r="A222" s="319"/>
      <c r="B222" s="319"/>
      <c r="C222" s="319"/>
      <c r="D222" s="319"/>
      <c r="E222" s="319"/>
      <c r="F222" s="319"/>
      <c r="G222" s="319"/>
      <c r="H222" s="319" t="s">
        <v>334</v>
      </c>
      <c r="I222" s="319"/>
      <c r="J222" s="319"/>
      <c r="K222" s="459">
        <f>+MASTER!L203</f>
        <v>0</v>
      </c>
    </row>
    <row r="223" spans="1:12" x14ac:dyDescent="0.2">
      <c r="A223" s="319"/>
      <c r="B223" s="319"/>
      <c r="C223" s="319"/>
      <c r="D223" s="319"/>
      <c r="E223" s="319"/>
      <c r="F223" s="319"/>
      <c r="G223" s="319"/>
      <c r="H223" s="319" t="s">
        <v>335</v>
      </c>
      <c r="I223" s="319"/>
      <c r="J223" s="319"/>
      <c r="K223" s="458">
        <f>K222+K221</f>
        <v>4410000</v>
      </c>
    </row>
    <row r="224" spans="1:12" x14ac:dyDescent="0.2">
      <c r="A224" s="319"/>
      <c r="B224" s="319"/>
      <c r="C224" s="319"/>
      <c r="D224" s="319"/>
      <c r="E224" s="319"/>
      <c r="F224" s="319"/>
      <c r="G224" s="319"/>
      <c r="H224" s="319"/>
      <c r="I224" s="319"/>
      <c r="J224" s="319"/>
      <c r="K224" s="319"/>
    </row>
    <row r="225" spans="1:11" x14ac:dyDescent="0.2">
      <c r="A225" s="319"/>
      <c r="B225" s="319"/>
      <c r="C225" s="319"/>
      <c r="D225" s="319"/>
      <c r="E225" s="319"/>
      <c r="F225" s="319"/>
      <c r="G225" s="319"/>
      <c r="H225" s="319"/>
      <c r="I225" s="319"/>
      <c r="J225" s="319"/>
      <c r="K225" s="319"/>
    </row>
    <row r="226" spans="1:11" x14ac:dyDescent="0.2">
      <c r="A226" s="319"/>
      <c r="B226" s="818" t="s">
        <v>336</v>
      </c>
      <c r="C226" s="818"/>
      <c r="D226" s="818"/>
      <c r="E226" s="332"/>
      <c r="F226" s="332"/>
      <c r="G226" s="333"/>
      <c r="H226" s="319"/>
      <c r="I226" s="334">
        <f>+MASTER!G205</f>
        <v>0</v>
      </c>
      <c r="J226" s="334"/>
      <c r="K226" s="334"/>
    </row>
    <row r="227" spans="1:11" x14ac:dyDescent="0.2">
      <c r="A227" s="319"/>
      <c r="B227" s="818" t="s">
        <v>145</v>
      </c>
      <c r="C227" s="818"/>
      <c r="D227" s="818"/>
      <c r="E227" s="332"/>
      <c r="F227" s="332"/>
      <c r="G227" s="333"/>
      <c r="H227" s="319"/>
      <c r="I227" s="332" t="s">
        <v>144</v>
      </c>
      <c r="J227" s="319"/>
      <c r="K227" s="333"/>
    </row>
    <row r="228" spans="1:11" x14ac:dyDescent="0.2">
      <c r="A228" s="319"/>
      <c r="B228" s="319"/>
      <c r="C228" s="319"/>
      <c r="D228" s="319"/>
      <c r="E228" s="319"/>
      <c r="F228" s="319"/>
      <c r="G228" s="319"/>
      <c r="H228" s="319"/>
      <c r="I228" s="319"/>
      <c r="J228" s="319"/>
      <c r="K228" s="319"/>
    </row>
    <row r="229" spans="1:11" x14ac:dyDescent="0.2">
      <c r="A229" s="319"/>
      <c r="B229" s="319"/>
      <c r="C229" s="319"/>
      <c r="D229" s="319"/>
      <c r="E229" s="319"/>
      <c r="F229" s="319"/>
      <c r="G229" s="319"/>
      <c r="H229" s="319"/>
      <c r="I229" s="319"/>
      <c r="J229" s="319"/>
      <c r="K229" s="319"/>
    </row>
    <row r="230" spans="1:11" x14ac:dyDescent="0.2">
      <c r="A230" s="319"/>
      <c r="B230" s="319"/>
      <c r="C230" s="319"/>
      <c r="D230" s="319"/>
      <c r="E230" s="319"/>
      <c r="F230" s="319"/>
      <c r="G230" s="319"/>
      <c r="H230" s="319"/>
      <c r="I230" s="319"/>
      <c r="J230" s="319"/>
      <c r="K230" s="319"/>
    </row>
    <row r="231" spans="1:11" x14ac:dyDescent="0.2">
      <c r="A231" s="319"/>
      <c r="B231" s="819" t="s">
        <v>86</v>
      </c>
      <c r="C231" s="819"/>
      <c r="D231" s="819"/>
      <c r="E231" s="335"/>
      <c r="F231" s="335"/>
      <c r="G231" s="333"/>
      <c r="H231" s="336"/>
      <c r="I231" s="335" t="str">
        <f>I57</f>
        <v>S i s w a n t o, S E</v>
      </c>
      <c r="J231" s="336"/>
      <c r="K231" s="337"/>
    </row>
    <row r="232" spans="1:11" x14ac:dyDescent="0.2">
      <c r="A232" s="319"/>
      <c r="B232" s="818" t="s">
        <v>87</v>
      </c>
      <c r="C232" s="818"/>
      <c r="D232" s="818"/>
      <c r="E232" s="332"/>
      <c r="F232" s="332"/>
      <c r="G232" s="333"/>
      <c r="H232" s="319"/>
      <c r="I232" s="338" t="str">
        <f>I58</f>
        <v>NIP. 19640814 199103 1 011</v>
      </c>
      <c r="J232" s="319"/>
      <c r="K232" s="333"/>
    </row>
    <row r="233" spans="1:11" x14ac:dyDescent="0.2">
      <c r="A233" s="319"/>
      <c r="B233" s="319"/>
      <c r="C233" s="319"/>
      <c r="D233" s="319"/>
      <c r="E233" s="319"/>
      <c r="F233" s="319"/>
      <c r="G233" s="319"/>
      <c r="H233" s="320" t="s">
        <v>212</v>
      </c>
      <c r="I233" s="321" t="s">
        <v>0</v>
      </c>
      <c r="J233" s="472">
        <f>J1</f>
        <v>70</v>
      </c>
      <c r="K233" s="322" t="str">
        <f>K1</f>
        <v>Tahun 2013</v>
      </c>
    </row>
    <row r="234" spans="1:11" x14ac:dyDescent="0.2">
      <c r="A234" s="319"/>
      <c r="B234" s="319"/>
      <c r="C234" s="319"/>
      <c r="D234" s="319"/>
      <c r="E234" s="319"/>
      <c r="F234" s="319"/>
      <c r="G234" s="319"/>
      <c r="H234" s="323" t="s">
        <v>309</v>
      </c>
      <c r="I234" s="324" t="s">
        <v>0</v>
      </c>
      <c r="J234" s="473">
        <f>J2</f>
        <v>20</v>
      </c>
      <c r="K234" s="562" t="str">
        <f>K2</f>
        <v>November 2013</v>
      </c>
    </row>
    <row r="235" spans="1:11" x14ac:dyDescent="0.2">
      <c r="A235" s="319"/>
      <c r="B235" s="319"/>
      <c r="C235" s="319"/>
      <c r="D235" s="319"/>
      <c r="E235" s="319"/>
      <c r="F235" s="319"/>
      <c r="G235" s="319"/>
      <c r="H235" s="325" t="s">
        <v>214</v>
      </c>
      <c r="I235" s="326" t="s">
        <v>0</v>
      </c>
      <c r="J235" s="474" t="s">
        <v>310</v>
      </c>
      <c r="K235" s="327"/>
    </row>
    <row r="236" spans="1:11" x14ac:dyDescent="0.2">
      <c r="A236" s="319" t="s">
        <v>271</v>
      </c>
      <c r="B236" s="319"/>
      <c r="C236" s="319"/>
      <c r="D236" s="319"/>
      <c r="E236" s="319"/>
      <c r="F236" s="319"/>
      <c r="G236" s="319"/>
      <c r="H236" s="319"/>
      <c r="I236" s="319"/>
      <c r="J236" s="319"/>
      <c r="K236" s="319"/>
    </row>
    <row r="237" spans="1:11" x14ac:dyDescent="0.2">
      <c r="A237" s="808" t="s">
        <v>221</v>
      </c>
      <c r="B237" s="808"/>
      <c r="C237" s="808"/>
      <c r="D237" s="808"/>
      <c r="E237" s="808"/>
      <c r="F237" s="808"/>
      <c r="G237" s="808"/>
      <c r="H237" s="808"/>
      <c r="I237" s="808"/>
      <c r="J237" s="808"/>
      <c r="K237" s="808"/>
    </row>
    <row r="238" spans="1:11" x14ac:dyDescent="0.2">
      <c r="A238" s="808" t="s">
        <v>311</v>
      </c>
      <c r="B238" s="808"/>
      <c r="C238" s="808"/>
      <c r="D238" s="808"/>
      <c r="E238" s="808"/>
      <c r="F238" s="808"/>
      <c r="G238" s="808"/>
      <c r="H238" s="808"/>
      <c r="I238" s="808"/>
      <c r="J238" s="808"/>
      <c r="K238" s="808"/>
    </row>
    <row r="239" spans="1:11" x14ac:dyDescent="0.2">
      <c r="A239" s="319"/>
      <c r="B239" s="319"/>
      <c r="C239" s="319"/>
      <c r="D239" s="319"/>
      <c r="E239" s="319"/>
      <c r="F239" s="319"/>
      <c r="G239" s="319"/>
      <c r="H239" s="319"/>
      <c r="I239" s="319"/>
      <c r="J239" s="319"/>
      <c r="K239" s="319"/>
    </row>
    <row r="240" spans="1:11" x14ac:dyDescent="0.2">
      <c r="A240" s="319" t="s">
        <v>312</v>
      </c>
      <c r="B240" s="319"/>
      <c r="C240" s="319" t="s">
        <v>313</v>
      </c>
      <c r="D240" s="319"/>
      <c r="E240" s="319"/>
      <c r="F240" s="319"/>
      <c r="G240" s="319"/>
      <c r="H240" s="319"/>
      <c r="I240" s="319"/>
      <c r="J240" s="319"/>
      <c r="K240" s="319"/>
    </row>
    <row r="241" spans="1:12" x14ac:dyDescent="0.2">
      <c r="A241" s="319" t="s">
        <v>314</v>
      </c>
      <c r="B241" s="319"/>
      <c r="C241" s="319" t="s">
        <v>519</v>
      </c>
      <c r="D241" s="319"/>
      <c r="E241" s="319"/>
      <c r="F241" s="319"/>
      <c r="G241" s="319"/>
      <c r="H241" s="319"/>
      <c r="I241" s="319"/>
      <c r="J241" s="319"/>
      <c r="K241" s="319"/>
    </row>
    <row r="242" spans="1:12" x14ac:dyDescent="0.2">
      <c r="A242" s="319" t="s">
        <v>316</v>
      </c>
      <c r="B242" s="319"/>
      <c r="C242" s="319" t="s">
        <v>520</v>
      </c>
      <c r="D242" s="319"/>
      <c r="E242" s="319"/>
      <c r="F242" s="319"/>
      <c r="G242" s="319"/>
      <c r="H242" s="319"/>
      <c r="I242" s="319"/>
      <c r="J242" s="319"/>
      <c r="K242" s="319"/>
    </row>
    <row r="243" spans="1:12" x14ac:dyDescent="0.2">
      <c r="A243" s="319" t="s">
        <v>318</v>
      </c>
      <c r="B243" s="319"/>
      <c r="C243" s="319" t="s">
        <v>467</v>
      </c>
      <c r="D243" s="817">
        <f>'REALISASI PEN'!D83</f>
        <v>3600000</v>
      </c>
      <c r="E243" s="817"/>
      <c r="F243" s="622"/>
      <c r="G243" s="622"/>
      <c r="H243" s="319"/>
      <c r="I243" s="319"/>
      <c r="J243" s="319"/>
      <c r="K243" s="319"/>
    </row>
    <row r="244" spans="1:12" x14ac:dyDescent="0.2">
      <c r="A244" s="319" t="s">
        <v>319</v>
      </c>
      <c r="B244" s="319"/>
      <c r="C244" s="319" t="s">
        <v>468</v>
      </c>
      <c r="D244" s="319"/>
      <c r="E244" s="319"/>
      <c r="F244" s="319"/>
      <c r="G244" s="319"/>
      <c r="H244" s="319"/>
      <c r="I244" s="319"/>
      <c r="J244" s="319"/>
      <c r="K244" s="319"/>
    </row>
    <row r="245" spans="1:12" x14ac:dyDescent="0.2">
      <c r="A245" s="319"/>
      <c r="B245" s="319"/>
      <c r="C245" s="319"/>
      <c r="D245" s="319"/>
      <c r="E245" s="319"/>
      <c r="F245" s="319"/>
      <c r="G245" s="319"/>
      <c r="H245" s="319"/>
      <c r="I245" s="319"/>
      <c r="J245" s="319"/>
      <c r="K245" s="319"/>
    </row>
    <row r="246" spans="1:12" x14ac:dyDescent="0.2">
      <c r="A246" s="809" t="s">
        <v>320</v>
      </c>
      <c r="B246" s="457" t="s">
        <v>321</v>
      </c>
      <c r="C246" s="811" t="s">
        <v>322</v>
      </c>
      <c r="D246" s="812"/>
      <c r="E246" s="531"/>
      <c r="F246" s="623"/>
      <c r="G246" s="824" t="s">
        <v>323</v>
      </c>
      <c r="H246" s="824"/>
      <c r="I246" s="824"/>
      <c r="J246" s="825"/>
      <c r="K246" s="830" t="s">
        <v>324</v>
      </c>
    </row>
    <row r="247" spans="1:12" x14ac:dyDescent="0.2">
      <c r="A247" s="809"/>
      <c r="B247" s="328" t="s">
        <v>325</v>
      </c>
      <c r="C247" s="813"/>
      <c r="D247" s="814"/>
      <c r="E247" s="532"/>
      <c r="F247" s="624"/>
      <c r="G247" s="826"/>
      <c r="H247" s="826"/>
      <c r="I247" s="826"/>
      <c r="J247" s="827"/>
      <c r="K247" s="830"/>
    </row>
    <row r="248" spans="1:12" x14ac:dyDescent="0.2">
      <c r="A248" s="810"/>
      <c r="B248" s="329" t="s">
        <v>113</v>
      </c>
      <c r="C248" s="815"/>
      <c r="D248" s="816"/>
      <c r="E248" s="518"/>
      <c r="F248" s="625"/>
      <c r="G248" s="828"/>
      <c r="H248" s="828"/>
      <c r="I248" s="828"/>
      <c r="J248" s="829"/>
      <c r="K248" s="830"/>
    </row>
    <row r="249" spans="1:12" x14ac:dyDescent="0.2">
      <c r="A249" s="330">
        <v>1</v>
      </c>
      <c r="B249" s="330">
        <v>2</v>
      </c>
      <c r="C249" s="519">
        <v>3</v>
      </c>
      <c r="D249" s="520"/>
      <c r="E249" s="519"/>
      <c r="F249" s="520"/>
      <c r="G249" s="822">
        <v>4</v>
      </c>
      <c r="H249" s="822"/>
      <c r="I249" s="822"/>
      <c r="J249" s="823"/>
      <c r="K249" s="330">
        <v>5</v>
      </c>
    </row>
    <row r="250" spans="1:12" x14ac:dyDescent="0.2">
      <c r="A250" s="216"/>
      <c r="B250" s="216"/>
      <c r="C250" s="528"/>
      <c r="D250" s="530"/>
      <c r="E250" s="533"/>
      <c r="F250" s="556"/>
      <c r="G250" s="331"/>
      <c r="H250" s="331"/>
      <c r="I250" s="85"/>
      <c r="J250" s="403"/>
      <c r="K250" s="480"/>
      <c r="L250" s="482"/>
    </row>
    <row r="251" spans="1:12" x14ac:dyDescent="0.2">
      <c r="A251" s="216">
        <v>1</v>
      </c>
      <c r="B251" s="216">
        <v>6</v>
      </c>
      <c r="C251" s="557">
        <v>30</v>
      </c>
      <c r="D251" s="558" t="s">
        <v>477</v>
      </c>
      <c r="E251" s="533"/>
      <c r="F251" s="93" t="s">
        <v>327</v>
      </c>
      <c r="G251" s="93"/>
      <c r="H251" s="463"/>
      <c r="I251" s="171"/>
      <c r="J251" s="465"/>
      <c r="K251" s="402">
        <v>150000</v>
      </c>
      <c r="L251" s="482"/>
    </row>
    <row r="252" spans="1:12" x14ac:dyDescent="0.2">
      <c r="A252" s="216">
        <f>A251+1</f>
        <v>2</v>
      </c>
      <c r="B252" s="216">
        <v>14</v>
      </c>
      <c r="C252" s="557">
        <v>30</v>
      </c>
      <c r="D252" s="558" t="s">
        <v>477</v>
      </c>
      <c r="E252" s="533"/>
      <c r="F252" s="93" t="s">
        <v>511</v>
      </c>
      <c r="G252" s="93"/>
      <c r="H252" s="463"/>
      <c r="I252" s="171"/>
      <c r="J252" s="465"/>
      <c r="K252" s="402">
        <v>150000</v>
      </c>
      <c r="L252" s="482"/>
    </row>
    <row r="253" spans="1:12" x14ac:dyDescent="0.2">
      <c r="A253" s="216"/>
      <c r="B253" s="216"/>
      <c r="C253" s="557"/>
      <c r="D253" s="558"/>
      <c r="E253" s="533"/>
      <c r="F253" s="556"/>
      <c r="G253" s="93"/>
      <c r="H253" s="463"/>
      <c r="I253" s="171"/>
      <c r="J253" s="465"/>
      <c r="K253" s="402"/>
      <c r="L253" s="482"/>
    </row>
    <row r="254" spans="1:12" x14ac:dyDescent="0.2">
      <c r="A254" s="216"/>
      <c r="B254" s="216"/>
      <c r="C254" s="557"/>
      <c r="D254" s="558"/>
      <c r="E254" s="533"/>
      <c r="F254" s="556"/>
      <c r="G254" s="93"/>
      <c r="H254" s="463"/>
      <c r="I254" s="171"/>
      <c r="J254" s="465"/>
      <c r="K254" s="402"/>
      <c r="L254" s="482"/>
    </row>
    <row r="255" spans="1:12" x14ac:dyDescent="0.2">
      <c r="A255" s="216"/>
      <c r="B255" s="216"/>
      <c r="C255" s="557"/>
      <c r="D255" s="558"/>
      <c r="E255" s="533"/>
      <c r="F255" s="556"/>
      <c r="G255" s="93"/>
      <c r="H255" s="463"/>
      <c r="I255" s="171"/>
      <c r="J255" s="465"/>
      <c r="K255" s="402"/>
      <c r="L255" s="482"/>
    </row>
    <row r="256" spans="1:12" x14ac:dyDescent="0.2">
      <c r="A256" s="216"/>
      <c r="B256" s="216"/>
      <c r="C256" s="557"/>
      <c r="D256" s="558"/>
      <c r="E256" s="533"/>
      <c r="F256" s="556"/>
      <c r="G256" s="93"/>
      <c r="H256" s="463"/>
      <c r="I256" s="171"/>
      <c r="J256" s="465"/>
      <c r="K256" s="402"/>
      <c r="L256" s="483"/>
    </row>
    <row r="257" spans="1:12" x14ac:dyDescent="0.2">
      <c r="A257" s="216"/>
      <c r="B257" s="216"/>
      <c r="C257" s="557"/>
      <c r="D257" s="558"/>
      <c r="E257" s="533"/>
      <c r="F257" s="556"/>
      <c r="G257" s="93"/>
      <c r="H257" s="463"/>
      <c r="I257" s="171"/>
      <c r="J257" s="465"/>
      <c r="K257" s="402"/>
      <c r="L257" s="483"/>
    </row>
    <row r="258" spans="1:12" x14ac:dyDescent="0.2">
      <c r="A258" s="216"/>
      <c r="B258" s="216"/>
      <c r="C258" s="557"/>
      <c r="D258" s="558"/>
      <c r="E258" s="533"/>
      <c r="F258" s="556"/>
      <c r="G258" s="93"/>
      <c r="H258" s="463"/>
      <c r="I258" s="171"/>
      <c r="J258" s="465"/>
      <c r="K258" s="402"/>
      <c r="L258" s="483"/>
    </row>
    <row r="259" spans="1:12" x14ac:dyDescent="0.2">
      <c r="A259" s="216"/>
      <c r="B259" s="216"/>
      <c r="C259" s="557"/>
      <c r="D259" s="558"/>
      <c r="E259" s="533"/>
      <c r="F259" s="556"/>
      <c r="G259" s="93"/>
      <c r="H259" s="463"/>
      <c r="I259" s="171"/>
      <c r="J259" s="465"/>
      <c r="K259" s="402"/>
      <c r="L259" s="483"/>
    </row>
    <row r="260" spans="1:12" x14ac:dyDescent="0.2">
      <c r="A260" s="216"/>
      <c r="B260" s="216"/>
      <c r="C260" s="557"/>
      <c r="D260" s="558"/>
      <c r="E260" s="533"/>
      <c r="F260" s="556"/>
      <c r="G260" s="93"/>
      <c r="H260" s="463"/>
      <c r="I260" s="171"/>
      <c r="J260" s="465"/>
      <c r="K260" s="402"/>
      <c r="L260" s="483"/>
    </row>
    <row r="261" spans="1:12" x14ac:dyDescent="0.2">
      <c r="A261" s="216"/>
      <c r="B261" s="216"/>
      <c r="C261" s="557"/>
      <c r="D261" s="558"/>
      <c r="E261" s="533"/>
      <c r="F261" s="556"/>
      <c r="G261" s="93"/>
      <c r="H261" s="463"/>
      <c r="I261" s="171"/>
      <c r="J261" s="465"/>
      <c r="K261" s="402"/>
      <c r="L261" s="483"/>
    </row>
    <row r="262" spans="1:12" x14ac:dyDescent="0.2">
      <c r="A262" s="216"/>
      <c r="B262" s="216"/>
      <c r="C262" s="557"/>
      <c r="D262" s="558"/>
      <c r="E262" s="533"/>
      <c r="F262" s="556"/>
      <c r="G262" s="93"/>
      <c r="H262" s="463"/>
      <c r="I262" s="171"/>
      <c r="J262" s="465"/>
      <c r="K262" s="402"/>
      <c r="L262" s="483"/>
    </row>
    <row r="263" spans="1:12" x14ac:dyDescent="0.2">
      <c r="A263" s="216"/>
      <c r="B263" s="216"/>
      <c r="C263" s="557"/>
      <c r="D263" s="558"/>
      <c r="E263" s="533"/>
      <c r="F263" s="556"/>
      <c r="G263" s="93"/>
      <c r="H263" s="463"/>
      <c r="I263" s="171"/>
      <c r="J263" s="465"/>
      <c r="K263" s="402"/>
      <c r="L263" s="483"/>
    </row>
    <row r="264" spans="1:12" x14ac:dyDescent="0.2">
      <c r="A264" s="216"/>
      <c r="B264" s="216"/>
      <c r="C264" s="557"/>
      <c r="D264" s="558"/>
      <c r="E264" s="533"/>
      <c r="F264" s="556"/>
      <c r="G264" s="93"/>
      <c r="H264" s="463"/>
      <c r="I264" s="171"/>
      <c r="J264" s="465"/>
      <c r="K264" s="402"/>
      <c r="L264" s="484"/>
    </row>
    <row r="265" spans="1:12" x14ac:dyDescent="0.2">
      <c r="A265" s="216"/>
      <c r="B265" s="216"/>
      <c r="C265" s="557"/>
      <c r="D265" s="558"/>
      <c r="E265" s="533"/>
      <c r="F265" s="556"/>
      <c r="G265" s="93"/>
      <c r="H265" s="463"/>
      <c r="I265" s="171"/>
      <c r="J265" s="465"/>
      <c r="K265" s="402"/>
      <c r="L265" s="484"/>
    </row>
    <row r="266" spans="1:12" x14ac:dyDescent="0.2">
      <c r="A266" s="216"/>
      <c r="B266" s="216"/>
      <c r="C266" s="557"/>
      <c r="D266" s="558"/>
      <c r="E266" s="533"/>
      <c r="F266" s="556"/>
      <c r="G266" s="93"/>
      <c r="H266" s="463"/>
      <c r="I266" s="171"/>
      <c r="J266" s="465"/>
      <c r="K266" s="402"/>
      <c r="L266" s="484"/>
    </row>
    <row r="267" spans="1:12" x14ac:dyDescent="0.2">
      <c r="A267" s="216"/>
      <c r="B267" s="216"/>
      <c r="C267" s="528"/>
      <c r="D267" s="556"/>
      <c r="E267" s="533"/>
      <c r="F267" s="556"/>
      <c r="G267" s="463"/>
      <c r="H267" s="463"/>
      <c r="I267" s="171"/>
      <c r="J267" s="465"/>
      <c r="K267" s="481"/>
      <c r="L267" s="484"/>
    </row>
    <row r="268" spans="1:12" x14ac:dyDescent="0.2">
      <c r="A268" s="216"/>
      <c r="B268" s="216"/>
      <c r="C268" s="528"/>
      <c r="D268" s="556"/>
      <c r="E268" s="533"/>
      <c r="F268" s="556"/>
      <c r="G268" s="463"/>
      <c r="H268" s="463"/>
      <c r="I268" s="171"/>
      <c r="J268" s="465"/>
      <c r="K268" s="481"/>
      <c r="L268" s="484"/>
    </row>
    <row r="269" spans="1:12" x14ac:dyDescent="0.2">
      <c r="A269" s="216"/>
      <c r="B269" s="216"/>
      <c r="C269" s="528"/>
      <c r="D269" s="556"/>
      <c r="E269" s="533"/>
      <c r="F269" s="556"/>
      <c r="G269" s="463"/>
      <c r="H269" s="463"/>
      <c r="I269" s="171"/>
      <c r="J269" s="465"/>
      <c r="K269" s="481"/>
      <c r="L269" s="484"/>
    </row>
    <row r="270" spans="1:12" x14ac:dyDescent="0.2">
      <c r="A270" s="216"/>
      <c r="B270" s="216"/>
      <c r="C270" s="528"/>
      <c r="D270" s="556"/>
      <c r="E270" s="533"/>
      <c r="F270" s="556"/>
      <c r="G270" s="463"/>
      <c r="H270" s="463"/>
      <c r="I270" s="171"/>
      <c r="J270" s="465"/>
      <c r="K270" s="481"/>
      <c r="L270" s="484"/>
    </row>
    <row r="271" spans="1:12" x14ac:dyDescent="0.2">
      <c r="A271" s="216"/>
      <c r="B271" s="216"/>
      <c r="C271" s="529"/>
      <c r="D271" s="527"/>
      <c r="E271" s="462"/>
      <c r="F271" s="527"/>
      <c r="G271" s="527"/>
      <c r="H271" s="487"/>
      <c r="I271" s="171"/>
      <c r="J271" s="465"/>
      <c r="K271" s="222"/>
      <c r="L271" s="484"/>
    </row>
    <row r="272" spans="1:12" x14ac:dyDescent="0.2">
      <c r="A272" s="216"/>
      <c r="B272" s="216"/>
      <c r="C272" s="529"/>
      <c r="D272" s="527"/>
      <c r="E272" s="462"/>
      <c r="F272" s="527"/>
      <c r="G272" s="527"/>
      <c r="H272" s="487"/>
      <c r="I272" s="171"/>
      <c r="J272" s="465"/>
      <c r="K272" s="222"/>
      <c r="L272" s="484"/>
    </row>
    <row r="273" spans="1:11" x14ac:dyDescent="0.2">
      <c r="A273" s="216"/>
      <c r="B273" s="216"/>
      <c r="C273" s="528"/>
      <c r="D273" s="412"/>
      <c r="E273" s="411"/>
      <c r="F273" s="412"/>
      <c r="G273" s="527"/>
      <c r="H273" s="171"/>
      <c r="I273" s="463"/>
      <c r="J273" s="463"/>
      <c r="K273" s="222"/>
    </row>
    <row r="274" spans="1:11" x14ac:dyDescent="0.2">
      <c r="A274" s="216"/>
      <c r="B274" s="216"/>
      <c r="C274" s="528"/>
      <c r="D274" s="412"/>
      <c r="E274" s="411"/>
      <c r="F274" s="412"/>
      <c r="G274" s="527"/>
      <c r="H274" s="171"/>
      <c r="I274" s="463"/>
      <c r="J274" s="463"/>
      <c r="K274" s="222"/>
    </row>
    <row r="275" spans="1:11" x14ac:dyDescent="0.2">
      <c r="A275" s="216"/>
      <c r="B275" s="216"/>
      <c r="C275" s="528"/>
      <c r="D275" s="412"/>
      <c r="E275" s="411"/>
      <c r="F275" s="412"/>
      <c r="G275" s="527"/>
      <c r="H275" s="171"/>
      <c r="I275" s="463"/>
      <c r="J275" s="463"/>
      <c r="K275" s="222"/>
    </row>
    <row r="276" spans="1:11" x14ac:dyDescent="0.2">
      <c r="A276" s="460"/>
      <c r="B276" s="461"/>
      <c r="C276" s="528"/>
      <c r="D276" s="412"/>
      <c r="E276" s="411"/>
      <c r="F276" s="412"/>
      <c r="G276" s="527"/>
      <c r="H276" s="171"/>
      <c r="I276" s="463"/>
      <c r="J276" s="463"/>
      <c r="K276" s="464"/>
    </row>
    <row r="277" spans="1:11" x14ac:dyDescent="0.2">
      <c r="A277" s="454"/>
      <c r="B277" s="454"/>
      <c r="C277" s="525"/>
      <c r="D277" s="331"/>
      <c r="E277" s="525"/>
      <c r="F277" s="331"/>
      <c r="G277" s="331"/>
      <c r="H277" s="331"/>
      <c r="I277" s="331"/>
      <c r="J277" s="331"/>
      <c r="K277" s="820"/>
    </row>
    <row r="278" spans="1:11" x14ac:dyDescent="0.2">
      <c r="A278" s="455"/>
      <c r="B278" s="455"/>
      <c r="C278" s="526"/>
      <c r="D278" s="456"/>
      <c r="E278" s="526"/>
      <c r="F278" s="456"/>
      <c r="G278" s="456"/>
      <c r="H278" s="456"/>
      <c r="I278" s="456"/>
      <c r="J278" s="456"/>
      <c r="K278" s="821"/>
    </row>
    <row r="279" spans="1:11" x14ac:dyDescent="0.2">
      <c r="A279" s="319"/>
      <c r="B279" s="319"/>
      <c r="C279" s="319"/>
      <c r="D279" s="319"/>
      <c r="E279" s="319"/>
      <c r="F279" s="319"/>
      <c r="G279" s="319"/>
      <c r="H279" s="319" t="s">
        <v>333</v>
      </c>
      <c r="I279" s="319"/>
      <c r="J279" s="319"/>
      <c r="K279" s="458">
        <f>SUM(K250:K276)</f>
        <v>300000</v>
      </c>
    </row>
    <row r="280" spans="1:11" x14ac:dyDescent="0.2">
      <c r="A280" s="319"/>
      <c r="B280" s="319"/>
      <c r="C280" s="319"/>
      <c r="D280" s="319"/>
      <c r="E280" s="319"/>
      <c r="F280" s="319"/>
      <c r="G280" s="319"/>
      <c r="H280" s="319" t="s">
        <v>334</v>
      </c>
      <c r="I280" s="319"/>
      <c r="J280" s="319"/>
      <c r="K280" s="459">
        <f>+MASTER!L261</f>
        <v>0</v>
      </c>
    </row>
    <row r="281" spans="1:11" x14ac:dyDescent="0.2">
      <c r="A281" s="319"/>
      <c r="B281" s="319"/>
      <c r="C281" s="319"/>
      <c r="D281" s="319"/>
      <c r="E281" s="319"/>
      <c r="F281" s="319"/>
      <c r="G281" s="319"/>
      <c r="H281" s="319" t="s">
        <v>335</v>
      </c>
      <c r="I281" s="319"/>
      <c r="J281" s="319"/>
      <c r="K281" s="458">
        <f>K280+K279</f>
        <v>300000</v>
      </c>
    </row>
    <row r="282" spans="1:11" x14ac:dyDescent="0.2">
      <c r="A282" s="319"/>
      <c r="B282" s="319"/>
      <c r="C282" s="319"/>
      <c r="D282" s="319"/>
      <c r="E282" s="319"/>
      <c r="F282" s="319"/>
      <c r="G282" s="319"/>
      <c r="H282" s="319"/>
      <c r="I282" s="319"/>
      <c r="J282" s="319"/>
      <c r="K282" s="319"/>
    </row>
    <row r="283" spans="1:11" x14ac:dyDescent="0.2">
      <c r="A283" s="319"/>
      <c r="B283" s="319"/>
      <c r="C283" s="319"/>
      <c r="D283" s="319"/>
      <c r="E283" s="319"/>
      <c r="F283" s="319"/>
      <c r="G283" s="319"/>
      <c r="H283" s="319"/>
      <c r="I283" s="319"/>
      <c r="J283" s="319"/>
      <c r="K283" s="319"/>
    </row>
    <row r="284" spans="1:11" x14ac:dyDescent="0.2">
      <c r="A284" s="319"/>
      <c r="B284" s="818" t="s">
        <v>336</v>
      </c>
      <c r="C284" s="818"/>
      <c r="D284" s="818"/>
      <c r="E284" s="332"/>
      <c r="F284" s="332"/>
      <c r="G284" s="333"/>
      <c r="H284" s="319"/>
      <c r="I284" s="334">
        <f>+MASTER!G263</f>
        <v>0</v>
      </c>
      <c r="J284" s="334"/>
      <c r="K284" s="334"/>
    </row>
    <row r="285" spans="1:11" x14ac:dyDescent="0.2">
      <c r="A285" s="319"/>
      <c r="B285" s="818" t="s">
        <v>145</v>
      </c>
      <c r="C285" s="818"/>
      <c r="D285" s="818"/>
      <c r="E285" s="332"/>
      <c r="F285" s="332"/>
      <c r="G285" s="333"/>
      <c r="H285" s="319"/>
      <c r="I285" s="332" t="s">
        <v>144</v>
      </c>
      <c r="J285" s="319"/>
      <c r="K285" s="333"/>
    </row>
    <row r="286" spans="1:11" x14ac:dyDescent="0.2">
      <c r="A286" s="319"/>
      <c r="B286" s="319"/>
      <c r="C286" s="319"/>
      <c r="D286" s="319"/>
      <c r="E286" s="319"/>
      <c r="F286" s="319"/>
      <c r="G286" s="319"/>
      <c r="H286" s="319"/>
      <c r="I286" s="319"/>
      <c r="J286" s="319"/>
      <c r="K286" s="319"/>
    </row>
    <row r="287" spans="1:11" x14ac:dyDescent="0.2">
      <c r="A287" s="319"/>
      <c r="B287" s="319"/>
      <c r="C287" s="319"/>
      <c r="D287" s="319"/>
      <c r="E287" s="319"/>
      <c r="F287" s="319"/>
      <c r="G287" s="319"/>
      <c r="H287" s="319"/>
      <c r="I287" s="319"/>
      <c r="J287" s="319"/>
      <c r="K287" s="319"/>
    </row>
    <row r="288" spans="1:11" x14ac:dyDescent="0.2">
      <c r="A288" s="319"/>
      <c r="B288" s="319"/>
      <c r="C288" s="319"/>
      <c r="D288" s="319"/>
      <c r="E288" s="319"/>
      <c r="F288" s="319"/>
      <c r="G288" s="319"/>
      <c r="H288" s="319"/>
      <c r="I288" s="319"/>
      <c r="J288" s="319"/>
      <c r="K288" s="319"/>
    </row>
    <row r="289" spans="1:11" x14ac:dyDescent="0.2">
      <c r="A289" s="319"/>
      <c r="B289" s="819" t="s">
        <v>86</v>
      </c>
      <c r="C289" s="819"/>
      <c r="D289" s="819"/>
      <c r="E289" s="335"/>
      <c r="F289" s="335"/>
      <c r="G289" s="333"/>
      <c r="H289" s="336"/>
      <c r="I289" s="335" t="str">
        <f>I57</f>
        <v>S i s w a n t o, S E</v>
      </c>
      <c r="J289" s="336"/>
      <c r="K289" s="337"/>
    </row>
    <row r="290" spans="1:11" x14ac:dyDescent="0.2">
      <c r="A290" s="319"/>
      <c r="B290" s="818" t="s">
        <v>87</v>
      </c>
      <c r="C290" s="818"/>
      <c r="D290" s="818"/>
      <c r="E290" s="332"/>
      <c r="F290" s="332"/>
      <c r="G290" s="333"/>
      <c r="H290" s="319"/>
      <c r="I290" s="338" t="str">
        <f>I58</f>
        <v>NIP. 19640814 199103 1 011</v>
      </c>
      <c r="J290" s="319"/>
      <c r="K290" s="333"/>
    </row>
    <row r="291" spans="1:11" x14ac:dyDescent="0.2">
      <c r="A291" s="319"/>
      <c r="B291" s="319"/>
      <c r="C291" s="319"/>
      <c r="D291" s="319"/>
      <c r="E291" s="319"/>
      <c r="F291" s="319"/>
      <c r="G291" s="319"/>
      <c r="H291" s="320" t="s">
        <v>212</v>
      </c>
      <c r="I291" s="321" t="s">
        <v>0</v>
      </c>
      <c r="J291" s="472">
        <f>J1</f>
        <v>70</v>
      </c>
      <c r="K291" s="322" t="str">
        <f>K1</f>
        <v>Tahun 2013</v>
      </c>
    </row>
    <row r="292" spans="1:11" x14ac:dyDescent="0.2">
      <c r="A292" s="319"/>
      <c r="B292" s="319"/>
      <c r="C292" s="319"/>
      <c r="D292" s="319"/>
      <c r="E292" s="319"/>
      <c r="F292" s="319"/>
      <c r="G292" s="319"/>
      <c r="H292" s="323" t="s">
        <v>309</v>
      </c>
      <c r="I292" s="324" t="s">
        <v>0</v>
      </c>
      <c r="J292" s="473">
        <f>J2</f>
        <v>20</v>
      </c>
      <c r="K292" s="562" t="str">
        <f>K2</f>
        <v>November 2013</v>
      </c>
    </row>
    <row r="293" spans="1:11" x14ac:dyDescent="0.2">
      <c r="A293" s="319"/>
      <c r="B293" s="319"/>
      <c r="C293" s="319"/>
      <c r="D293" s="319"/>
      <c r="E293" s="319"/>
      <c r="F293" s="319"/>
      <c r="G293" s="319"/>
      <c r="H293" s="325" t="s">
        <v>214</v>
      </c>
      <c r="I293" s="326" t="s">
        <v>0</v>
      </c>
      <c r="J293" s="474" t="s">
        <v>310</v>
      </c>
      <c r="K293" s="327"/>
    </row>
    <row r="294" spans="1:11" x14ac:dyDescent="0.2">
      <c r="A294" s="319" t="s">
        <v>271</v>
      </c>
      <c r="B294" s="319"/>
      <c r="C294" s="319"/>
      <c r="D294" s="319"/>
      <c r="E294" s="319"/>
      <c r="F294" s="319"/>
      <c r="G294" s="319"/>
      <c r="H294" s="319"/>
      <c r="I294" s="319"/>
      <c r="J294" s="319"/>
      <c r="K294" s="319"/>
    </row>
    <row r="295" spans="1:11" x14ac:dyDescent="0.2">
      <c r="A295" s="808" t="s">
        <v>221</v>
      </c>
      <c r="B295" s="808"/>
      <c r="C295" s="808"/>
      <c r="D295" s="808"/>
      <c r="E295" s="808"/>
      <c r="F295" s="808"/>
      <c r="G295" s="808"/>
      <c r="H295" s="808"/>
      <c r="I295" s="808"/>
      <c r="J295" s="808"/>
      <c r="K295" s="808"/>
    </row>
    <row r="296" spans="1:11" x14ac:dyDescent="0.2">
      <c r="A296" s="808" t="s">
        <v>311</v>
      </c>
      <c r="B296" s="808"/>
      <c r="C296" s="808"/>
      <c r="D296" s="808"/>
      <c r="E296" s="808"/>
      <c r="F296" s="808"/>
      <c r="G296" s="808"/>
      <c r="H296" s="808"/>
      <c r="I296" s="808"/>
      <c r="J296" s="808"/>
      <c r="K296" s="808"/>
    </row>
    <row r="297" spans="1:11" x14ac:dyDescent="0.2">
      <c r="A297" s="319"/>
      <c r="B297" s="319"/>
      <c r="C297" s="319"/>
      <c r="D297" s="319"/>
      <c r="E297" s="319"/>
      <c r="F297" s="319"/>
      <c r="G297" s="319"/>
      <c r="H297" s="319"/>
      <c r="I297" s="319"/>
      <c r="J297" s="319"/>
      <c r="K297" s="319"/>
    </row>
    <row r="298" spans="1:11" x14ac:dyDescent="0.2">
      <c r="A298" s="319" t="s">
        <v>312</v>
      </c>
      <c r="B298" s="319"/>
      <c r="C298" s="319" t="s">
        <v>313</v>
      </c>
      <c r="D298" s="319"/>
      <c r="E298" s="319"/>
      <c r="F298" s="319"/>
      <c r="G298" s="319"/>
      <c r="H298" s="319"/>
      <c r="I298" s="319"/>
      <c r="J298" s="319"/>
      <c r="K298" s="319"/>
    </row>
    <row r="299" spans="1:11" x14ac:dyDescent="0.2">
      <c r="A299" s="319" t="s">
        <v>314</v>
      </c>
      <c r="B299" s="319"/>
      <c r="C299" s="319" t="s">
        <v>521</v>
      </c>
      <c r="D299" s="319"/>
      <c r="E299" s="319"/>
      <c r="F299" s="319"/>
      <c r="G299" s="319"/>
      <c r="H299" s="319"/>
      <c r="I299" s="319"/>
      <c r="J299" s="319"/>
      <c r="K299" s="319"/>
    </row>
    <row r="300" spans="1:11" x14ac:dyDescent="0.2">
      <c r="A300" s="319" t="s">
        <v>316</v>
      </c>
      <c r="B300" s="319"/>
      <c r="C300" s="319" t="s">
        <v>522</v>
      </c>
      <c r="D300" s="319"/>
      <c r="E300" s="319"/>
      <c r="F300" s="319"/>
      <c r="G300" s="319"/>
      <c r="H300" s="319"/>
      <c r="I300" s="319"/>
      <c r="J300" s="319"/>
      <c r="K300" s="319"/>
    </row>
    <row r="301" spans="1:11" x14ac:dyDescent="0.2">
      <c r="A301" s="319" t="s">
        <v>318</v>
      </c>
      <c r="B301" s="319"/>
      <c r="C301" s="319" t="s">
        <v>467</v>
      </c>
      <c r="D301" s="817">
        <f>'REALISASI PEN'!D84</f>
        <v>59910000</v>
      </c>
      <c r="E301" s="817"/>
      <c r="F301" s="622"/>
      <c r="G301" s="622"/>
      <c r="H301" s="319"/>
      <c r="I301" s="319"/>
      <c r="J301" s="319"/>
      <c r="K301" s="319"/>
    </row>
    <row r="302" spans="1:11" x14ac:dyDescent="0.2">
      <c r="A302" s="319" t="s">
        <v>319</v>
      </c>
      <c r="B302" s="319"/>
      <c r="C302" s="319" t="s">
        <v>468</v>
      </c>
      <c r="D302" s="319"/>
      <c r="E302" s="319"/>
      <c r="F302" s="319"/>
      <c r="G302" s="319"/>
      <c r="H302" s="319"/>
      <c r="I302" s="319"/>
      <c r="J302" s="319"/>
      <c r="K302" s="319"/>
    </row>
    <row r="303" spans="1:11" x14ac:dyDescent="0.2">
      <c r="A303" s="319"/>
      <c r="B303" s="319"/>
      <c r="C303" s="319"/>
      <c r="D303" s="319"/>
      <c r="E303" s="319"/>
      <c r="F303" s="319"/>
      <c r="G303" s="319"/>
      <c r="H303" s="319"/>
      <c r="I303" s="319"/>
      <c r="J303" s="319"/>
      <c r="K303" s="319"/>
    </row>
    <row r="304" spans="1:11" x14ac:dyDescent="0.2">
      <c r="A304" s="809" t="s">
        <v>320</v>
      </c>
      <c r="B304" s="457" t="s">
        <v>321</v>
      </c>
      <c r="C304" s="811" t="s">
        <v>322</v>
      </c>
      <c r="D304" s="812"/>
      <c r="E304" s="531"/>
      <c r="F304" s="623"/>
      <c r="G304" s="824" t="s">
        <v>323</v>
      </c>
      <c r="H304" s="824"/>
      <c r="I304" s="824"/>
      <c r="J304" s="825"/>
      <c r="K304" s="830" t="s">
        <v>324</v>
      </c>
    </row>
    <row r="305" spans="1:12" x14ac:dyDescent="0.2">
      <c r="A305" s="809"/>
      <c r="B305" s="328" t="s">
        <v>325</v>
      </c>
      <c r="C305" s="813"/>
      <c r="D305" s="814"/>
      <c r="E305" s="532"/>
      <c r="F305" s="624"/>
      <c r="G305" s="826"/>
      <c r="H305" s="826"/>
      <c r="I305" s="826"/>
      <c r="J305" s="827"/>
      <c r="K305" s="830"/>
    </row>
    <row r="306" spans="1:12" x14ac:dyDescent="0.2">
      <c r="A306" s="810"/>
      <c r="B306" s="329" t="s">
        <v>113</v>
      </c>
      <c r="C306" s="815"/>
      <c r="D306" s="816"/>
      <c r="E306" s="518"/>
      <c r="F306" s="625"/>
      <c r="G306" s="828"/>
      <c r="H306" s="828"/>
      <c r="I306" s="828"/>
      <c r="J306" s="829"/>
      <c r="K306" s="830"/>
    </row>
    <row r="307" spans="1:12" x14ac:dyDescent="0.2">
      <c r="A307" s="330">
        <v>1</v>
      </c>
      <c r="B307" s="330">
        <v>2</v>
      </c>
      <c r="C307" s="519">
        <v>3</v>
      </c>
      <c r="D307" s="520"/>
      <c r="E307" s="519"/>
      <c r="F307" s="520"/>
      <c r="G307" s="822">
        <v>4</v>
      </c>
      <c r="H307" s="822"/>
      <c r="I307" s="822"/>
      <c r="J307" s="823"/>
      <c r="K307" s="330">
        <v>5</v>
      </c>
    </row>
    <row r="308" spans="1:12" x14ac:dyDescent="0.2">
      <c r="A308" s="216"/>
      <c r="B308" s="216"/>
      <c r="C308" s="528"/>
      <c r="D308" s="530"/>
      <c r="E308" s="533"/>
      <c r="F308" s="556"/>
      <c r="G308" s="331"/>
      <c r="H308" s="331"/>
      <c r="I308" s="85"/>
      <c r="J308" s="403"/>
      <c r="K308" s="480"/>
      <c r="L308" s="482"/>
    </row>
    <row r="309" spans="1:12" x14ac:dyDescent="0.2">
      <c r="A309" s="216"/>
      <c r="B309" s="216"/>
      <c r="C309" s="557"/>
      <c r="D309" s="558"/>
      <c r="E309" s="533"/>
      <c r="F309" s="556"/>
      <c r="G309" s="93"/>
      <c r="H309" s="463"/>
      <c r="I309" s="171"/>
      <c r="J309" s="465"/>
      <c r="K309" s="402"/>
      <c r="L309" s="482"/>
    </row>
    <row r="310" spans="1:12" x14ac:dyDescent="0.2">
      <c r="A310" s="216"/>
      <c r="B310" s="216"/>
      <c r="C310" s="557"/>
      <c r="D310" s="558"/>
      <c r="E310" s="533"/>
      <c r="F310" s="556"/>
      <c r="G310" s="93"/>
      <c r="H310" s="463"/>
      <c r="I310" s="171"/>
      <c r="J310" s="465"/>
      <c r="K310" s="402"/>
      <c r="L310" s="482"/>
    </row>
    <row r="311" spans="1:12" x14ac:dyDescent="0.2">
      <c r="A311" s="216"/>
      <c r="B311" s="216"/>
      <c r="C311" s="557"/>
      <c r="D311" s="558"/>
      <c r="E311" s="533"/>
      <c r="F311" s="556"/>
      <c r="G311" s="93"/>
      <c r="H311" s="463"/>
      <c r="I311" s="171"/>
      <c r="J311" s="465"/>
      <c r="K311" s="402"/>
      <c r="L311" s="482"/>
    </row>
    <row r="312" spans="1:12" x14ac:dyDescent="0.2">
      <c r="A312" s="216"/>
      <c r="B312" s="216"/>
      <c r="C312" s="557"/>
      <c r="D312" s="558"/>
      <c r="E312" s="533"/>
      <c r="F312" s="556"/>
      <c r="G312" s="93"/>
      <c r="H312" s="463"/>
      <c r="I312" s="171"/>
      <c r="J312" s="465"/>
      <c r="K312" s="402"/>
      <c r="L312" s="482"/>
    </row>
    <row r="313" spans="1:12" x14ac:dyDescent="0.2">
      <c r="A313" s="216"/>
      <c r="B313" s="216"/>
      <c r="C313" s="557"/>
      <c r="D313" s="558"/>
      <c r="E313" s="533"/>
      <c r="F313" s="556"/>
      <c r="G313" s="93"/>
      <c r="H313" s="463"/>
      <c r="I313" s="171"/>
      <c r="J313" s="465"/>
      <c r="K313" s="402"/>
      <c r="L313" s="482"/>
    </row>
    <row r="314" spans="1:12" x14ac:dyDescent="0.2">
      <c r="A314" s="216"/>
      <c r="B314" s="216"/>
      <c r="C314" s="557"/>
      <c r="D314" s="558"/>
      <c r="E314" s="533"/>
      <c r="F314" s="556"/>
      <c r="G314" s="93"/>
      <c r="H314" s="463"/>
      <c r="I314" s="171"/>
      <c r="J314" s="465"/>
      <c r="K314" s="402"/>
      <c r="L314" s="483"/>
    </row>
    <row r="315" spans="1:12" x14ac:dyDescent="0.2">
      <c r="A315" s="216"/>
      <c r="B315" s="216"/>
      <c r="C315" s="557"/>
      <c r="D315" s="558"/>
      <c r="E315" s="533"/>
      <c r="F315" s="556"/>
      <c r="G315" s="93"/>
      <c r="H315" s="463"/>
      <c r="I315" s="171"/>
      <c r="J315" s="465"/>
      <c r="K315" s="402"/>
      <c r="L315" s="483"/>
    </row>
    <row r="316" spans="1:12" x14ac:dyDescent="0.2">
      <c r="A316" s="216"/>
      <c r="B316" s="216"/>
      <c r="C316" s="557"/>
      <c r="D316" s="558"/>
      <c r="E316" s="533"/>
      <c r="F316" s="556"/>
      <c r="G316" s="93"/>
      <c r="H316" s="463"/>
      <c r="I316" s="171"/>
      <c r="J316" s="465"/>
      <c r="K316" s="402"/>
      <c r="L316" s="483"/>
    </row>
    <row r="317" spans="1:12" x14ac:dyDescent="0.2">
      <c r="A317" s="216"/>
      <c r="B317" s="216"/>
      <c r="C317" s="557"/>
      <c r="D317" s="558"/>
      <c r="E317" s="533"/>
      <c r="F317" s="556"/>
      <c r="G317" s="93"/>
      <c r="H317" s="463"/>
      <c r="I317" s="171"/>
      <c r="J317" s="465"/>
      <c r="K317" s="402"/>
      <c r="L317" s="483"/>
    </row>
    <row r="318" spans="1:12" x14ac:dyDescent="0.2">
      <c r="A318" s="216"/>
      <c r="B318" s="216"/>
      <c r="C318" s="557"/>
      <c r="D318" s="558"/>
      <c r="E318" s="533"/>
      <c r="F318" s="556"/>
      <c r="G318" s="93"/>
      <c r="H318" s="463"/>
      <c r="I318" s="171"/>
      <c r="J318" s="465"/>
      <c r="K318" s="402"/>
      <c r="L318" s="483"/>
    </row>
    <row r="319" spans="1:12" x14ac:dyDescent="0.2">
      <c r="A319" s="216"/>
      <c r="B319" s="216"/>
      <c r="C319" s="557"/>
      <c r="D319" s="558"/>
      <c r="E319" s="533"/>
      <c r="F319" s="556"/>
      <c r="G319" s="93"/>
      <c r="H319" s="463"/>
      <c r="I319" s="171"/>
      <c r="J319" s="465"/>
      <c r="K319" s="402"/>
      <c r="L319" s="483"/>
    </row>
    <row r="320" spans="1:12" x14ac:dyDescent="0.2">
      <c r="A320" s="216"/>
      <c r="B320" s="216"/>
      <c r="C320" s="557"/>
      <c r="D320" s="558"/>
      <c r="E320" s="533"/>
      <c r="F320" s="556"/>
      <c r="G320" s="93"/>
      <c r="H320" s="463"/>
      <c r="I320" s="171"/>
      <c r="J320" s="465"/>
      <c r="K320" s="402"/>
      <c r="L320" s="483"/>
    </row>
    <row r="321" spans="1:12" x14ac:dyDescent="0.2">
      <c r="A321" s="216"/>
      <c r="B321" s="216"/>
      <c r="C321" s="557"/>
      <c r="D321" s="558"/>
      <c r="E321" s="533"/>
      <c r="F321" s="556"/>
      <c r="G321" s="93"/>
      <c r="H321" s="463"/>
      <c r="I321" s="171"/>
      <c r="J321" s="465"/>
      <c r="K321" s="402"/>
      <c r="L321" s="483"/>
    </row>
    <row r="322" spans="1:12" x14ac:dyDescent="0.2">
      <c r="A322" s="216"/>
      <c r="B322" s="216"/>
      <c r="C322" s="557"/>
      <c r="D322" s="558"/>
      <c r="E322" s="533"/>
      <c r="F322" s="556"/>
      <c r="G322" s="93"/>
      <c r="H322" s="463"/>
      <c r="I322" s="171"/>
      <c r="J322" s="465"/>
      <c r="K322" s="402"/>
      <c r="L322" s="484"/>
    </row>
    <row r="323" spans="1:12" x14ac:dyDescent="0.2">
      <c r="A323" s="216"/>
      <c r="B323" s="216"/>
      <c r="C323" s="557"/>
      <c r="D323" s="558"/>
      <c r="E323" s="533"/>
      <c r="F323" s="556"/>
      <c r="G323" s="93"/>
      <c r="H323" s="463"/>
      <c r="I323" s="171"/>
      <c r="J323" s="465"/>
      <c r="K323" s="402"/>
      <c r="L323" s="484"/>
    </row>
    <row r="324" spans="1:12" x14ac:dyDescent="0.2">
      <c r="A324" s="216"/>
      <c r="B324" s="216"/>
      <c r="C324" s="557"/>
      <c r="D324" s="558"/>
      <c r="E324" s="533"/>
      <c r="F324" s="556"/>
      <c r="G324" s="93"/>
      <c r="H324" s="463"/>
      <c r="I324" s="171"/>
      <c r="J324" s="465"/>
      <c r="K324" s="402"/>
      <c r="L324" s="484"/>
    </row>
    <row r="325" spans="1:12" x14ac:dyDescent="0.2">
      <c r="A325" s="216"/>
      <c r="B325" s="216"/>
      <c r="C325" s="528"/>
      <c r="D325" s="556"/>
      <c r="E325" s="533"/>
      <c r="F325" s="556"/>
      <c r="G325" s="463"/>
      <c r="H325" s="463"/>
      <c r="I325" s="171"/>
      <c r="J325" s="465"/>
      <c r="K325" s="481"/>
      <c r="L325" s="484"/>
    </row>
    <row r="326" spans="1:12" x14ac:dyDescent="0.2">
      <c r="A326" s="216"/>
      <c r="B326" s="216"/>
      <c r="C326" s="528"/>
      <c r="D326" s="556"/>
      <c r="E326" s="533"/>
      <c r="F326" s="556"/>
      <c r="G326" s="463"/>
      <c r="H326" s="463"/>
      <c r="I326" s="171"/>
      <c r="J326" s="465"/>
      <c r="K326" s="481"/>
      <c r="L326" s="484"/>
    </row>
    <row r="327" spans="1:12" x14ac:dyDescent="0.2">
      <c r="A327" s="216"/>
      <c r="B327" s="216"/>
      <c r="C327" s="528"/>
      <c r="D327" s="556"/>
      <c r="E327" s="533"/>
      <c r="F327" s="556"/>
      <c r="G327" s="463"/>
      <c r="H327" s="463"/>
      <c r="I327" s="171"/>
      <c r="J327" s="465"/>
      <c r="K327" s="481"/>
      <c r="L327" s="484"/>
    </row>
    <row r="328" spans="1:12" x14ac:dyDescent="0.2">
      <c r="A328" s="216"/>
      <c r="B328" s="216"/>
      <c r="C328" s="528"/>
      <c r="D328" s="556"/>
      <c r="E328" s="533"/>
      <c r="F328" s="556"/>
      <c r="G328" s="463"/>
      <c r="H328" s="463"/>
      <c r="I328" s="171"/>
      <c r="J328" s="465"/>
      <c r="K328" s="481"/>
      <c r="L328" s="484"/>
    </row>
    <row r="329" spans="1:12" x14ac:dyDescent="0.2">
      <c r="A329" s="216"/>
      <c r="B329" s="216"/>
      <c r="C329" s="529"/>
      <c r="D329" s="527"/>
      <c r="E329" s="462"/>
      <c r="F329" s="527"/>
      <c r="G329" s="527"/>
      <c r="H329" s="487"/>
      <c r="I329" s="171"/>
      <c r="J329" s="465"/>
      <c r="K329" s="222"/>
      <c r="L329" s="484"/>
    </row>
    <row r="330" spans="1:12" x14ac:dyDescent="0.2">
      <c r="A330" s="216"/>
      <c r="B330" s="216"/>
      <c r="C330" s="529"/>
      <c r="D330" s="527"/>
      <c r="E330" s="462"/>
      <c r="F330" s="527"/>
      <c r="G330" s="527"/>
      <c r="H330" s="487"/>
      <c r="I330" s="171"/>
      <c r="J330" s="465"/>
      <c r="K330" s="222"/>
      <c r="L330" s="484"/>
    </row>
    <row r="331" spans="1:12" x14ac:dyDescent="0.2">
      <c r="A331" s="216"/>
      <c r="B331" s="216"/>
      <c r="C331" s="528"/>
      <c r="D331" s="412"/>
      <c r="E331" s="411"/>
      <c r="F331" s="412"/>
      <c r="G331" s="527"/>
      <c r="H331" s="171"/>
      <c r="I331" s="463"/>
      <c r="J331" s="463"/>
      <c r="K331" s="222"/>
    </row>
    <row r="332" spans="1:12" x14ac:dyDescent="0.2">
      <c r="A332" s="216"/>
      <c r="B332" s="216"/>
      <c r="C332" s="528"/>
      <c r="D332" s="412"/>
      <c r="E332" s="411"/>
      <c r="F332" s="412"/>
      <c r="G332" s="527"/>
      <c r="H332" s="171"/>
      <c r="I332" s="463"/>
      <c r="J332" s="463"/>
      <c r="K332" s="222"/>
    </row>
    <row r="333" spans="1:12" x14ac:dyDescent="0.2">
      <c r="A333" s="216"/>
      <c r="B333" s="216"/>
      <c r="C333" s="528"/>
      <c r="D333" s="412"/>
      <c r="E333" s="411"/>
      <c r="F333" s="412"/>
      <c r="G333" s="527"/>
      <c r="H333" s="171"/>
      <c r="I333" s="463"/>
      <c r="J333" s="463"/>
      <c r="K333" s="222"/>
    </row>
    <row r="334" spans="1:12" x14ac:dyDescent="0.2">
      <c r="A334" s="460"/>
      <c r="B334" s="461"/>
      <c r="C334" s="528"/>
      <c r="D334" s="412"/>
      <c r="E334" s="411"/>
      <c r="F334" s="412"/>
      <c r="G334" s="527"/>
      <c r="H334" s="171"/>
      <c r="I334" s="463"/>
      <c r="J334" s="463"/>
      <c r="K334" s="464"/>
    </row>
    <row r="335" spans="1:12" x14ac:dyDescent="0.2">
      <c r="A335" s="454"/>
      <c r="B335" s="454"/>
      <c r="C335" s="525"/>
      <c r="D335" s="331"/>
      <c r="E335" s="525"/>
      <c r="F335" s="331"/>
      <c r="G335" s="331"/>
      <c r="H335" s="331"/>
      <c r="I335" s="331"/>
      <c r="J335" s="331"/>
      <c r="K335" s="820"/>
    </row>
    <row r="336" spans="1:12" x14ac:dyDescent="0.2">
      <c r="A336" s="455"/>
      <c r="B336" s="455"/>
      <c r="C336" s="526"/>
      <c r="D336" s="456"/>
      <c r="E336" s="526"/>
      <c r="F336" s="456"/>
      <c r="G336" s="456"/>
      <c r="H336" s="456"/>
      <c r="I336" s="456"/>
      <c r="J336" s="456"/>
      <c r="K336" s="821"/>
    </row>
    <row r="337" spans="1:11" x14ac:dyDescent="0.2">
      <c r="A337" s="319"/>
      <c r="B337" s="319"/>
      <c r="C337" s="319"/>
      <c r="D337" s="319"/>
      <c r="E337" s="319"/>
      <c r="F337" s="319"/>
      <c r="G337" s="319"/>
      <c r="H337" s="319" t="s">
        <v>333</v>
      </c>
      <c r="I337" s="319"/>
      <c r="J337" s="319"/>
      <c r="K337" s="458">
        <f>SUM(K308:K334)</f>
        <v>0</v>
      </c>
    </row>
    <row r="338" spans="1:11" x14ac:dyDescent="0.2">
      <c r="A338" s="319"/>
      <c r="B338" s="319"/>
      <c r="C338" s="319"/>
      <c r="D338" s="319"/>
      <c r="E338" s="319"/>
      <c r="F338" s="319"/>
      <c r="G338" s="319"/>
      <c r="H338" s="319" t="s">
        <v>334</v>
      </c>
      <c r="I338" s="319"/>
      <c r="J338" s="319"/>
      <c r="K338" s="459">
        <f>+MASTER!L319</f>
        <v>0</v>
      </c>
    </row>
    <row r="339" spans="1:11" x14ac:dyDescent="0.2">
      <c r="A339" s="319"/>
      <c r="B339" s="319"/>
      <c r="C339" s="319"/>
      <c r="D339" s="319"/>
      <c r="E339" s="319"/>
      <c r="F339" s="319"/>
      <c r="G339" s="319"/>
      <c r="H339" s="319" t="s">
        <v>335</v>
      </c>
      <c r="I339" s="319"/>
      <c r="J339" s="319"/>
      <c r="K339" s="458">
        <f>K338+K337</f>
        <v>0</v>
      </c>
    </row>
    <row r="340" spans="1:11" x14ac:dyDescent="0.2">
      <c r="A340" s="319"/>
      <c r="B340" s="319"/>
      <c r="C340" s="319"/>
      <c r="D340" s="319"/>
      <c r="E340" s="319"/>
      <c r="F340" s="319"/>
      <c r="G340" s="319"/>
      <c r="H340" s="319"/>
      <c r="I340" s="319"/>
      <c r="J340" s="319"/>
      <c r="K340" s="319"/>
    </row>
    <row r="341" spans="1:11" x14ac:dyDescent="0.2">
      <c r="A341" s="319"/>
      <c r="B341" s="319"/>
      <c r="C341" s="319"/>
      <c r="D341" s="319"/>
      <c r="E341" s="319"/>
      <c r="F341" s="319"/>
      <c r="G341" s="319"/>
      <c r="H341" s="319"/>
      <c r="I341" s="319"/>
      <c r="J341" s="319"/>
      <c r="K341" s="319"/>
    </row>
    <row r="342" spans="1:11" x14ac:dyDescent="0.2">
      <c r="A342" s="319"/>
      <c r="B342" s="818" t="s">
        <v>336</v>
      </c>
      <c r="C342" s="818"/>
      <c r="D342" s="818"/>
      <c r="E342" s="332"/>
      <c r="F342" s="332"/>
      <c r="G342" s="333"/>
      <c r="H342" s="319"/>
      <c r="I342" s="334">
        <f>+MASTER!G321</f>
        <v>0</v>
      </c>
      <c r="J342" s="334"/>
      <c r="K342" s="334"/>
    </row>
    <row r="343" spans="1:11" x14ac:dyDescent="0.2">
      <c r="A343" s="319"/>
      <c r="B343" s="818" t="s">
        <v>145</v>
      </c>
      <c r="C343" s="818"/>
      <c r="D343" s="818"/>
      <c r="E343" s="332"/>
      <c r="F343" s="332"/>
      <c r="G343" s="333"/>
      <c r="H343" s="319"/>
      <c r="I343" s="332" t="s">
        <v>144</v>
      </c>
      <c r="J343" s="319"/>
      <c r="K343" s="333"/>
    </row>
    <row r="344" spans="1:11" x14ac:dyDescent="0.2">
      <c r="A344" s="319"/>
      <c r="B344" s="319"/>
      <c r="C344" s="319"/>
      <c r="D344" s="319"/>
      <c r="E344" s="319"/>
      <c r="F344" s="319"/>
      <c r="G344" s="319"/>
      <c r="H344" s="319"/>
      <c r="I344" s="319"/>
      <c r="J344" s="319"/>
      <c r="K344" s="319"/>
    </row>
    <row r="345" spans="1:11" x14ac:dyDescent="0.2">
      <c r="A345" s="319"/>
      <c r="B345" s="319"/>
      <c r="C345" s="319"/>
      <c r="D345" s="319"/>
      <c r="E345" s="319"/>
      <c r="F345" s="319"/>
      <c r="G345" s="319"/>
      <c r="H345" s="319"/>
      <c r="I345" s="319"/>
      <c r="J345" s="319"/>
      <c r="K345" s="319"/>
    </row>
    <row r="346" spans="1:11" x14ac:dyDescent="0.2">
      <c r="A346" s="319"/>
      <c r="B346" s="319"/>
      <c r="C346" s="319"/>
      <c r="D346" s="319"/>
      <c r="E346" s="319"/>
      <c r="F346" s="319"/>
      <c r="G346" s="319"/>
      <c r="H346" s="319"/>
      <c r="I346" s="319"/>
      <c r="J346" s="319"/>
      <c r="K346" s="319"/>
    </row>
    <row r="347" spans="1:11" x14ac:dyDescent="0.2">
      <c r="A347" s="319"/>
      <c r="B347" s="819" t="s">
        <v>86</v>
      </c>
      <c r="C347" s="819"/>
      <c r="D347" s="819"/>
      <c r="E347" s="335"/>
      <c r="F347" s="335"/>
      <c r="G347" s="333"/>
      <c r="H347" s="336"/>
      <c r="I347" s="335" t="str">
        <f>I57</f>
        <v>S i s w a n t o, S E</v>
      </c>
      <c r="J347" s="336"/>
      <c r="K347" s="337"/>
    </row>
    <row r="348" spans="1:11" x14ac:dyDescent="0.2">
      <c r="A348" s="319"/>
      <c r="B348" s="818" t="s">
        <v>87</v>
      </c>
      <c r="C348" s="818"/>
      <c r="D348" s="818"/>
      <c r="E348" s="332"/>
      <c r="F348" s="332"/>
      <c r="G348" s="333"/>
      <c r="H348" s="319"/>
      <c r="I348" s="338" t="str">
        <f>I58</f>
        <v>NIP. 19640814 199103 1 011</v>
      </c>
      <c r="J348" s="319"/>
      <c r="K348" s="333"/>
    </row>
    <row r="349" spans="1:11" x14ac:dyDescent="0.2">
      <c r="A349" s="319"/>
      <c r="B349" s="319"/>
      <c r="C349" s="319"/>
      <c r="D349" s="319"/>
      <c r="E349" s="319"/>
      <c r="F349" s="319"/>
      <c r="G349" s="319"/>
      <c r="H349" s="320" t="s">
        <v>212</v>
      </c>
      <c r="I349" s="321" t="s">
        <v>0</v>
      </c>
      <c r="J349" s="472">
        <f>J1</f>
        <v>70</v>
      </c>
      <c r="K349" s="322" t="str">
        <f>K1</f>
        <v>Tahun 2013</v>
      </c>
    </row>
    <row r="350" spans="1:11" x14ac:dyDescent="0.2">
      <c r="A350" s="319"/>
      <c r="B350" s="319"/>
      <c r="C350" s="319"/>
      <c r="D350" s="319"/>
      <c r="E350" s="319"/>
      <c r="F350" s="319"/>
      <c r="G350" s="319"/>
      <c r="H350" s="323" t="s">
        <v>309</v>
      </c>
      <c r="I350" s="324" t="s">
        <v>0</v>
      </c>
      <c r="J350" s="473">
        <f>J2</f>
        <v>20</v>
      </c>
      <c r="K350" s="562" t="str">
        <f>K2</f>
        <v>November 2013</v>
      </c>
    </row>
    <row r="351" spans="1:11" x14ac:dyDescent="0.2">
      <c r="A351" s="319"/>
      <c r="B351" s="319"/>
      <c r="C351" s="319"/>
      <c r="D351" s="319"/>
      <c r="E351" s="319"/>
      <c r="F351" s="319"/>
      <c r="G351" s="319"/>
      <c r="H351" s="325" t="s">
        <v>214</v>
      </c>
      <c r="I351" s="326" t="s">
        <v>0</v>
      </c>
      <c r="J351" s="474" t="s">
        <v>310</v>
      </c>
      <c r="K351" s="327"/>
    </row>
    <row r="352" spans="1:11" x14ac:dyDescent="0.2">
      <c r="A352" s="319" t="s">
        <v>271</v>
      </c>
      <c r="B352" s="319"/>
      <c r="C352" s="319"/>
      <c r="D352" s="319"/>
      <c r="E352" s="319"/>
      <c r="F352" s="319"/>
      <c r="G352" s="319"/>
      <c r="H352" s="319"/>
      <c r="I352" s="319"/>
      <c r="J352" s="319"/>
      <c r="K352" s="319"/>
    </row>
    <row r="353" spans="1:12" x14ac:dyDescent="0.2">
      <c r="A353" s="808" t="s">
        <v>221</v>
      </c>
      <c r="B353" s="808"/>
      <c r="C353" s="808"/>
      <c r="D353" s="808"/>
      <c r="E353" s="808"/>
      <c r="F353" s="808"/>
      <c r="G353" s="808"/>
      <c r="H353" s="808"/>
      <c r="I353" s="808"/>
      <c r="J353" s="808"/>
      <c r="K353" s="808"/>
    </row>
    <row r="354" spans="1:12" x14ac:dyDescent="0.2">
      <c r="A354" s="808" t="s">
        <v>311</v>
      </c>
      <c r="B354" s="808"/>
      <c r="C354" s="808"/>
      <c r="D354" s="808"/>
      <c r="E354" s="808"/>
      <c r="F354" s="808"/>
      <c r="G354" s="808"/>
      <c r="H354" s="808"/>
      <c r="I354" s="808"/>
      <c r="J354" s="808"/>
      <c r="K354" s="808"/>
    </row>
    <row r="355" spans="1:12" x14ac:dyDescent="0.2">
      <c r="A355" s="319"/>
      <c r="B355" s="319"/>
      <c r="C355" s="319"/>
      <c r="D355" s="319"/>
      <c r="E355" s="319"/>
      <c r="F355" s="319"/>
      <c r="G355" s="319"/>
      <c r="H355" s="319"/>
      <c r="I355" s="319"/>
      <c r="J355" s="319"/>
      <c r="K355" s="319"/>
    </row>
    <row r="356" spans="1:12" x14ac:dyDescent="0.2">
      <c r="A356" s="319" t="s">
        <v>312</v>
      </c>
      <c r="B356" s="319"/>
      <c r="C356" s="319" t="s">
        <v>313</v>
      </c>
      <c r="D356" s="319"/>
      <c r="E356" s="319"/>
      <c r="F356" s="319"/>
      <c r="G356" s="319"/>
      <c r="H356" s="319"/>
      <c r="I356" s="319"/>
      <c r="J356" s="319"/>
      <c r="K356" s="319"/>
    </row>
    <row r="357" spans="1:12" x14ac:dyDescent="0.2">
      <c r="A357" s="319" t="s">
        <v>314</v>
      </c>
      <c r="B357" s="319"/>
      <c r="C357" s="319" t="s">
        <v>523</v>
      </c>
      <c r="D357" s="319"/>
      <c r="E357" s="319"/>
      <c r="F357" s="319"/>
      <c r="G357" s="319"/>
      <c r="H357" s="319"/>
      <c r="I357" s="319"/>
      <c r="J357" s="319"/>
      <c r="K357" s="319"/>
    </row>
    <row r="358" spans="1:12" x14ac:dyDescent="0.2">
      <c r="A358" s="319" t="s">
        <v>316</v>
      </c>
      <c r="B358" s="319"/>
      <c r="C358" s="319" t="s">
        <v>524</v>
      </c>
      <c r="D358" s="319"/>
      <c r="E358" s="319"/>
      <c r="F358" s="319"/>
      <c r="G358" s="319"/>
      <c r="H358" s="319"/>
      <c r="I358" s="319"/>
      <c r="J358" s="319"/>
      <c r="K358" s="319"/>
    </row>
    <row r="359" spans="1:12" x14ac:dyDescent="0.2">
      <c r="A359" s="319" t="s">
        <v>318</v>
      </c>
      <c r="B359" s="319"/>
      <c r="C359" s="319" t="s">
        <v>467</v>
      </c>
      <c r="D359" s="817">
        <f>'REALISASI PEN'!D85</f>
        <v>6600000</v>
      </c>
      <c r="E359" s="817"/>
      <c r="F359" s="622"/>
      <c r="G359" s="622"/>
      <c r="H359" s="319"/>
      <c r="I359" s="319"/>
      <c r="J359" s="319"/>
      <c r="K359" s="319"/>
    </row>
    <row r="360" spans="1:12" x14ac:dyDescent="0.2">
      <c r="A360" s="319" t="s">
        <v>319</v>
      </c>
      <c r="B360" s="319"/>
      <c r="C360" s="319" t="s">
        <v>468</v>
      </c>
      <c r="D360" s="319"/>
      <c r="E360" s="319"/>
      <c r="F360" s="319"/>
      <c r="G360" s="319"/>
      <c r="H360" s="319"/>
      <c r="I360" s="319"/>
      <c r="J360" s="319"/>
      <c r="K360" s="319"/>
    </row>
    <row r="361" spans="1:12" x14ac:dyDescent="0.2">
      <c r="A361" s="319"/>
      <c r="B361" s="319"/>
      <c r="C361" s="319"/>
      <c r="D361" s="319"/>
      <c r="E361" s="319"/>
      <c r="F361" s="319"/>
      <c r="G361" s="319"/>
      <c r="H361" s="319"/>
      <c r="I361" s="319"/>
      <c r="J361" s="319"/>
      <c r="K361" s="319"/>
    </row>
    <row r="362" spans="1:12" x14ac:dyDescent="0.2">
      <c r="A362" s="809" t="s">
        <v>320</v>
      </c>
      <c r="B362" s="457" t="s">
        <v>321</v>
      </c>
      <c r="C362" s="811" t="s">
        <v>322</v>
      </c>
      <c r="D362" s="812"/>
      <c r="E362" s="531"/>
      <c r="F362" s="623"/>
      <c r="G362" s="824" t="s">
        <v>323</v>
      </c>
      <c r="H362" s="824"/>
      <c r="I362" s="824"/>
      <c r="J362" s="825"/>
      <c r="K362" s="830" t="s">
        <v>324</v>
      </c>
    </row>
    <row r="363" spans="1:12" x14ac:dyDescent="0.2">
      <c r="A363" s="809"/>
      <c r="B363" s="328" t="s">
        <v>325</v>
      </c>
      <c r="C363" s="813"/>
      <c r="D363" s="814"/>
      <c r="E363" s="532"/>
      <c r="F363" s="624"/>
      <c r="G363" s="826"/>
      <c r="H363" s="826"/>
      <c r="I363" s="826"/>
      <c r="J363" s="827"/>
      <c r="K363" s="830"/>
    </row>
    <row r="364" spans="1:12" x14ac:dyDescent="0.2">
      <c r="A364" s="810"/>
      <c r="B364" s="329" t="s">
        <v>113</v>
      </c>
      <c r="C364" s="815"/>
      <c r="D364" s="816"/>
      <c r="E364" s="518"/>
      <c r="F364" s="625"/>
      <c r="G364" s="828"/>
      <c r="H364" s="828"/>
      <c r="I364" s="828"/>
      <c r="J364" s="829"/>
      <c r="K364" s="830"/>
    </row>
    <row r="365" spans="1:12" x14ac:dyDescent="0.2">
      <c r="A365" s="330">
        <v>1</v>
      </c>
      <c r="B365" s="330">
        <v>2</v>
      </c>
      <c r="C365" s="519">
        <v>3</v>
      </c>
      <c r="D365" s="520"/>
      <c r="E365" s="519"/>
      <c r="F365" s="520"/>
      <c r="G365" s="822">
        <v>4</v>
      </c>
      <c r="H365" s="822"/>
      <c r="I365" s="822"/>
      <c r="J365" s="823"/>
      <c r="K365" s="330">
        <v>5</v>
      </c>
    </row>
    <row r="366" spans="1:12" x14ac:dyDescent="0.2">
      <c r="A366" s="216"/>
      <c r="B366" s="216"/>
      <c r="C366" s="528"/>
      <c r="D366" s="530"/>
      <c r="E366" s="533"/>
      <c r="F366" s="556"/>
      <c r="G366" s="331"/>
      <c r="H366" s="331"/>
      <c r="I366" s="85"/>
      <c r="J366" s="403"/>
      <c r="K366" s="480"/>
      <c r="L366" s="482"/>
    </row>
    <row r="367" spans="1:12" x14ac:dyDescent="0.2">
      <c r="A367" s="216"/>
      <c r="B367" s="216"/>
      <c r="C367" s="557"/>
      <c r="D367" s="558"/>
      <c r="E367" s="533"/>
      <c r="F367" s="556"/>
      <c r="G367" s="93"/>
      <c r="H367" s="463"/>
      <c r="I367" s="171"/>
      <c r="J367" s="465"/>
      <c r="K367" s="402"/>
      <c r="L367" s="482"/>
    </row>
    <row r="368" spans="1:12" x14ac:dyDescent="0.2">
      <c r="A368" s="216"/>
      <c r="B368" s="216"/>
      <c r="C368" s="557"/>
      <c r="D368" s="558"/>
      <c r="E368" s="533"/>
      <c r="F368" s="556"/>
      <c r="G368" s="93"/>
      <c r="H368" s="463"/>
      <c r="I368" s="171"/>
      <c r="J368" s="465"/>
      <c r="K368" s="402"/>
      <c r="L368" s="482"/>
    </row>
    <row r="369" spans="1:12" x14ac:dyDescent="0.2">
      <c r="A369" s="216"/>
      <c r="B369" s="216"/>
      <c r="C369" s="557"/>
      <c r="D369" s="558"/>
      <c r="E369" s="533"/>
      <c r="F369" s="556"/>
      <c r="G369" s="93"/>
      <c r="H369" s="463"/>
      <c r="I369" s="171"/>
      <c r="J369" s="465"/>
      <c r="K369" s="402"/>
      <c r="L369" s="482"/>
    </row>
    <row r="370" spans="1:12" x14ac:dyDescent="0.2">
      <c r="A370" s="216"/>
      <c r="B370" s="216"/>
      <c r="C370" s="557"/>
      <c r="D370" s="558"/>
      <c r="E370" s="533"/>
      <c r="F370" s="556"/>
      <c r="G370" s="93"/>
      <c r="H370" s="463"/>
      <c r="I370" s="171"/>
      <c r="J370" s="465"/>
      <c r="K370" s="402"/>
      <c r="L370" s="482"/>
    </row>
    <row r="371" spans="1:12" x14ac:dyDescent="0.2">
      <c r="A371" s="216"/>
      <c r="B371" s="216"/>
      <c r="C371" s="557"/>
      <c r="D371" s="558"/>
      <c r="E371" s="533"/>
      <c r="F371" s="556"/>
      <c r="G371" s="93"/>
      <c r="H371" s="463"/>
      <c r="I371" s="171"/>
      <c r="J371" s="465"/>
      <c r="K371" s="402"/>
      <c r="L371" s="482"/>
    </row>
    <row r="372" spans="1:12" x14ac:dyDescent="0.2">
      <c r="A372" s="216"/>
      <c r="B372" s="216"/>
      <c r="C372" s="557"/>
      <c r="D372" s="558"/>
      <c r="E372" s="533"/>
      <c r="F372" s="556"/>
      <c r="G372" s="93"/>
      <c r="H372" s="463"/>
      <c r="I372" s="171"/>
      <c r="J372" s="465"/>
      <c r="K372" s="402"/>
      <c r="L372" s="483"/>
    </row>
    <row r="373" spans="1:12" x14ac:dyDescent="0.2">
      <c r="A373" s="216"/>
      <c r="B373" s="216"/>
      <c r="C373" s="557"/>
      <c r="D373" s="558"/>
      <c r="E373" s="533"/>
      <c r="F373" s="556"/>
      <c r="G373" s="93"/>
      <c r="H373" s="463"/>
      <c r="I373" s="171"/>
      <c r="J373" s="465"/>
      <c r="K373" s="402"/>
      <c r="L373" s="483"/>
    </row>
    <row r="374" spans="1:12" x14ac:dyDescent="0.2">
      <c r="A374" s="216"/>
      <c r="B374" s="216"/>
      <c r="C374" s="557"/>
      <c r="D374" s="558"/>
      <c r="E374" s="533"/>
      <c r="F374" s="556"/>
      <c r="G374" s="93"/>
      <c r="H374" s="463"/>
      <c r="I374" s="171"/>
      <c r="J374" s="465"/>
      <c r="K374" s="402"/>
      <c r="L374" s="483"/>
    </row>
    <row r="375" spans="1:12" x14ac:dyDescent="0.2">
      <c r="A375" s="216"/>
      <c r="B375" s="216"/>
      <c r="C375" s="557"/>
      <c r="D375" s="558"/>
      <c r="E375" s="533"/>
      <c r="F375" s="556"/>
      <c r="G375" s="93"/>
      <c r="H375" s="463"/>
      <c r="I375" s="171"/>
      <c r="J375" s="465"/>
      <c r="K375" s="402"/>
      <c r="L375" s="483"/>
    </row>
    <row r="376" spans="1:12" x14ac:dyDescent="0.2">
      <c r="A376" s="216"/>
      <c r="B376" s="216"/>
      <c r="C376" s="557"/>
      <c r="D376" s="558"/>
      <c r="E376" s="533"/>
      <c r="F376" s="556"/>
      <c r="G376" s="93"/>
      <c r="H376" s="463"/>
      <c r="I376" s="171"/>
      <c r="J376" s="465"/>
      <c r="K376" s="402"/>
      <c r="L376" s="483"/>
    </row>
    <row r="377" spans="1:12" x14ac:dyDescent="0.2">
      <c r="A377" s="216"/>
      <c r="B377" s="216"/>
      <c r="C377" s="557"/>
      <c r="D377" s="558"/>
      <c r="E377" s="533"/>
      <c r="F377" s="556"/>
      <c r="G377" s="93"/>
      <c r="H377" s="463"/>
      <c r="I377" s="171"/>
      <c r="J377" s="465"/>
      <c r="K377" s="402"/>
      <c r="L377" s="483"/>
    </row>
    <row r="378" spans="1:12" x14ac:dyDescent="0.2">
      <c r="A378" s="216"/>
      <c r="B378" s="216"/>
      <c r="C378" s="557"/>
      <c r="D378" s="558"/>
      <c r="E378" s="533"/>
      <c r="F378" s="556"/>
      <c r="G378" s="93"/>
      <c r="H378" s="463"/>
      <c r="I378" s="171"/>
      <c r="J378" s="465"/>
      <c r="K378" s="402"/>
      <c r="L378" s="483"/>
    </row>
    <row r="379" spans="1:12" x14ac:dyDescent="0.2">
      <c r="A379" s="216"/>
      <c r="B379" s="216"/>
      <c r="C379" s="557"/>
      <c r="D379" s="558"/>
      <c r="E379" s="533"/>
      <c r="F379" s="556"/>
      <c r="G379" s="93"/>
      <c r="H379" s="463"/>
      <c r="I379" s="171"/>
      <c r="J379" s="465"/>
      <c r="K379" s="402"/>
      <c r="L379" s="483"/>
    </row>
    <row r="380" spans="1:12" x14ac:dyDescent="0.2">
      <c r="A380" s="216"/>
      <c r="B380" s="216"/>
      <c r="C380" s="557"/>
      <c r="D380" s="558"/>
      <c r="E380" s="533"/>
      <c r="F380" s="556"/>
      <c r="G380" s="93"/>
      <c r="H380" s="463"/>
      <c r="I380" s="171"/>
      <c r="J380" s="465"/>
      <c r="K380" s="402"/>
      <c r="L380" s="484"/>
    </row>
    <row r="381" spans="1:12" x14ac:dyDescent="0.2">
      <c r="A381" s="216"/>
      <c r="B381" s="216"/>
      <c r="C381" s="557"/>
      <c r="D381" s="558"/>
      <c r="E381" s="533"/>
      <c r="F381" s="556"/>
      <c r="G381" s="93"/>
      <c r="H381" s="463"/>
      <c r="I381" s="171"/>
      <c r="J381" s="465"/>
      <c r="K381" s="402"/>
      <c r="L381" s="484"/>
    </row>
    <row r="382" spans="1:12" x14ac:dyDescent="0.2">
      <c r="A382" s="216"/>
      <c r="B382" s="216"/>
      <c r="C382" s="557"/>
      <c r="D382" s="558"/>
      <c r="E382" s="533"/>
      <c r="F382" s="556"/>
      <c r="G382" s="93"/>
      <c r="H382" s="463"/>
      <c r="I382" s="171"/>
      <c r="J382" s="465"/>
      <c r="K382" s="402"/>
      <c r="L382" s="484"/>
    </row>
    <row r="383" spans="1:12" x14ac:dyDescent="0.2">
      <c r="A383" s="216"/>
      <c r="B383" s="216"/>
      <c r="C383" s="528"/>
      <c r="D383" s="556"/>
      <c r="E383" s="533"/>
      <c r="F383" s="556"/>
      <c r="G383" s="463"/>
      <c r="H383" s="463"/>
      <c r="I383" s="171"/>
      <c r="J383" s="465"/>
      <c r="K383" s="481"/>
      <c r="L383" s="484"/>
    </row>
    <row r="384" spans="1:12" x14ac:dyDescent="0.2">
      <c r="A384" s="216"/>
      <c r="B384" s="216"/>
      <c r="C384" s="528"/>
      <c r="D384" s="556"/>
      <c r="E384" s="533"/>
      <c r="F384" s="556"/>
      <c r="G384" s="463"/>
      <c r="H384" s="463"/>
      <c r="I384" s="171"/>
      <c r="J384" s="465"/>
      <c r="K384" s="481"/>
      <c r="L384" s="484"/>
    </row>
    <row r="385" spans="1:12" x14ac:dyDescent="0.2">
      <c r="A385" s="216"/>
      <c r="B385" s="216"/>
      <c r="C385" s="528"/>
      <c r="D385" s="556"/>
      <c r="E385" s="533"/>
      <c r="F385" s="556"/>
      <c r="G385" s="463"/>
      <c r="H385" s="463"/>
      <c r="I385" s="171"/>
      <c r="J385" s="465"/>
      <c r="K385" s="481"/>
      <c r="L385" s="484"/>
    </row>
    <row r="386" spans="1:12" x14ac:dyDescent="0.2">
      <c r="A386" s="216"/>
      <c r="B386" s="216"/>
      <c r="C386" s="528"/>
      <c r="D386" s="556"/>
      <c r="E386" s="533"/>
      <c r="F386" s="556"/>
      <c r="G386" s="463"/>
      <c r="H386" s="463"/>
      <c r="I386" s="171"/>
      <c r="J386" s="465"/>
      <c r="K386" s="481"/>
      <c r="L386" s="484"/>
    </row>
    <row r="387" spans="1:12" x14ac:dyDescent="0.2">
      <c r="A387" s="216"/>
      <c r="B387" s="216"/>
      <c r="C387" s="529"/>
      <c r="D387" s="527"/>
      <c r="E387" s="462"/>
      <c r="F387" s="527"/>
      <c r="G387" s="527"/>
      <c r="H387" s="487"/>
      <c r="I387" s="171"/>
      <c r="J387" s="465"/>
      <c r="K387" s="222"/>
      <c r="L387" s="484"/>
    </row>
    <row r="388" spans="1:12" x14ac:dyDescent="0.2">
      <c r="A388" s="216"/>
      <c r="B388" s="216"/>
      <c r="C388" s="529"/>
      <c r="D388" s="527"/>
      <c r="E388" s="462"/>
      <c r="F388" s="527"/>
      <c r="G388" s="527"/>
      <c r="H388" s="487"/>
      <c r="I388" s="171"/>
      <c r="J388" s="465"/>
      <c r="K388" s="222"/>
      <c r="L388" s="484"/>
    </row>
    <row r="389" spans="1:12" x14ac:dyDescent="0.2">
      <c r="A389" s="216"/>
      <c r="B389" s="216"/>
      <c r="C389" s="528"/>
      <c r="D389" s="412"/>
      <c r="E389" s="411"/>
      <c r="F389" s="412"/>
      <c r="G389" s="527"/>
      <c r="H389" s="171"/>
      <c r="I389" s="463"/>
      <c r="J389" s="463"/>
      <c r="K389" s="222"/>
    </row>
    <row r="390" spans="1:12" x14ac:dyDescent="0.2">
      <c r="A390" s="216"/>
      <c r="B390" s="216"/>
      <c r="C390" s="528"/>
      <c r="D390" s="412"/>
      <c r="E390" s="411"/>
      <c r="F390" s="412"/>
      <c r="G390" s="527"/>
      <c r="H390" s="171"/>
      <c r="I390" s="463"/>
      <c r="J390" s="463"/>
      <c r="K390" s="222"/>
    </row>
    <row r="391" spans="1:12" x14ac:dyDescent="0.2">
      <c r="A391" s="216"/>
      <c r="B391" s="216"/>
      <c r="C391" s="528"/>
      <c r="D391" s="412"/>
      <c r="E391" s="411"/>
      <c r="F391" s="412"/>
      <c r="G391" s="527"/>
      <c r="H391" s="171"/>
      <c r="I391" s="463"/>
      <c r="J391" s="463"/>
      <c r="K391" s="222"/>
    </row>
    <row r="392" spans="1:12" x14ac:dyDescent="0.2">
      <c r="A392" s="460"/>
      <c r="B392" s="461"/>
      <c r="C392" s="528"/>
      <c r="D392" s="412"/>
      <c r="E392" s="411"/>
      <c r="F392" s="412"/>
      <c r="G392" s="527"/>
      <c r="H392" s="171"/>
      <c r="I392" s="463"/>
      <c r="J392" s="463"/>
      <c r="K392" s="464"/>
    </row>
    <row r="393" spans="1:12" x14ac:dyDescent="0.2">
      <c r="A393" s="454"/>
      <c r="B393" s="454"/>
      <c r="C393" s="525"/>
      <c r="D393" s="331"/>
      <c r="E393" s="525"/>
      <c r="F393" s="331"/>
      <c r="G393" s="331"/>
      <c r="H393" s="331"/>
      <c r="I393" s="331"/>
      <c r="J393" s="331"/>
      <c r="K393" s="820"/>
    </row>
    <row r="394" spans="1:12" x14ac:dyDescent="0.2">
      <c r="A394" s="455"/>
      <c r="B394" s="455"/>
      <c r="C394" s="526"/>
      <c r="D394" s="456"/>
      <c r="E394" s="526"/>
      <c r="F394" s="456"/>
      <c r="G394" s="456"/>
      <c r="H394" s="456"/>
      <c r="I394" s="456"/>
      <c r="J394" s="456"/>
      <c r="K394" s="821"/>
    </row>
    <row r="395" spans="1:12" x14ac:dyDescent="0.2">
      <c r="A395" s="319"/>
      <c r="B395" s="319"/>
      <c r="C395" s="319"/>
      <c r="D395" s="319"/>
      <c r="E395" s="319"/>
      <c r="F395" s="319"/>
      <c r="G395" s="319"/>
      <c r="H395" s="319" t="s">
        <v>333</v>
      </c>
      <c r="I395" s="319"/>
      <c r="J395" s="319"/>
      <c r="K395" s="458">
        <f>SUM(K366:K392)</f>
        <v>0</v>
      </c>
    </row>
    <row r="396" spans="1:12" x14ac:dyDescent="0.2">
      <c r="A396" s="319"/>
      <c r="B396" s="319"/>
      <c r="C396" s="319"/>
      <c r="D396" s="319"/>
      <c r="E396" s="319"/>
      <c r="F396" s="319"/>
      <c r="G396" s="319"/>
      <c r="H396" s="319" t="s">
        <v>334</v>
      </c>
      <c r="I396" s="319"/>
      <c r="J396" s="319"/>
      <c r="K396" s="459">
        <f>+MASTER!L377</f>
        <v>0</v>
      </c>
    </row>
    <row r="397" spans="1:12" x14ac:dyDescent="0.2">
      <c r="A397" s="319"/>
      <c r="B397" s="319"/>
      <c r="C397" s="319"/>
      <c r="D397" s="319"/>
      <c r="E397" s="319"/>
      <c r="F397" s="319"/>
      <c r="G397" s="319"/>
      <c r="H397" s="319" t="s">
        <v>335</v>
      </c>
      <c r="I397" s="319"/>
      <c r="J397" s="319"/>
      <c r="K397" s="458">
        <f>K396+K395</f>
        <v>0</v>
      </c>
    </row>
    <row r="398" spans="1:12" x14ac:dyDescent="0.2">
      <c r="A398" s="319"/>
      <c r="B398" s="319"/>
      <c r="C398" s="319"/>
      <c r="D398" s="319"/>
      <c r="E398" s="319"/>
      <c r="F398" s="319"/>
      <c r="G398" s="319"/>
      <c r="H398" s="319"/>
      <c r="I398" s="319"/>
      <c r="J398" s="319"/>
      <c r="K398" s="319"/>
    </row>
    <row r="399" spans="1:12" x14ac:dyDescent="0.2">
      <c r="A399" s="319"/>
      <c r="B399" s="319"/>
      <c r="C399" s="319"/>
      <c r="D399" s="319"/>
      <c r="E399" s="319"/>
      <c r="F399" s="319"/>
      <c r="G399" s="319"/>
      <c r="H399" s="319"/>
      <c r="I399" s="319"/>
      <c r="J399" s="319"/>
      <c r="K399" s="319"/>
    </row>
    <row r="400" spans="1:12" x14ac:dyDescent="0.2">
      <c r="A400" s="319"/>
      <c r="B400" s="818" t="s">
        <v>336</v>
      </c>
      <c r="C400" s="818"/>
      <c r="D400" s="818"/>
      <c r="E400" s="332"/>
      <c r="F400" s="332"/>
      <c r="G400" s="333"/>
      <c r="H400" s="319"/>
      <c r="I400" s="334">
        <f>+MASTER!G379</f>
        <v>0</v>
      </c>
      <c r="J400" s="334"/>
      <c r="K400" s="334"/>
    </row>
    <row r="401" spans="1:11" x14ac:dyDescent="0.2">
      <c r="A401" s="319"/>
      <c r="B401" s="818" t="s">
        <v>145</v>
      </c>
      <c r="C401" s="818"/>
      <c r="D401" s="818"/>
      <c r="E401" s="332"/>
      <c r="F401" s="332"/>
      <c r="G401" s="333"/>
      <c r="H401" s="319"/>
      <c r="I401" s="332" t="s">
        <v>144</v>
      </c>
      <c r="J401" s="319"/>
      <c r="K401" s="333"/>
    </row>
    <row r="402" spans="1:11" x14ac:dyDescent="0.2">
      <c r="A402" s="319"/>
      <c r="B402" s="319"/>
      <c r="C402" s="319"/>
      <c r="D402" s="319"/>
      <c r="E402" s="319"/>
      <c r="F402" s="319"/>
      <c r="G402" s="319"/>
      <c r="H402" s="319"/>
      <c r="I402" s="319"/>
      <c r="J402" s="319"/>
      <c r="K402" s="319"/>
    </row>
    <row r="403" spans="1:11" x14ac:dyDescent="0.2">
      <c r="A403" s="319"/>
      <c r="B403" s="319"/>
      <c r="C403" s="319"/>
      <c r="D403" s="319"/>
      <c r="E403" s="319"/>
      <c r="F403" s="319"/>
      <c r="G403" s="319"/>
      <c r="H403" s="319"/>
      <c r="I403" s="319"/>
      <c r="J403" s="319"/>
      <c r="K403" s="319"/>
    </row>
    <row r="404" spans="1:11" x14ac:dyDescent="0.2">
      <c r="A404" s="319"/>
      <c r="B404" s="319"/>
      <c r="C404" s="319"/>
      <c r="D404" s="319"/>
      <c r="E404" s="319"/>
      <c r="F404" s="319"/>
      <c r="G404" s="319"/>
      <c r="H404" s="319"/>
      <c r="I404" s="319"/>
      <c r="J404" s="319"/>
      <c r="K404" s="319"/>
    </row>
    <row r="405" spans="1:11" x14ac:dyDescent="0.2">
      <c r="A405" s="319"/>
      <c r="B405" s="819" t="s">
        <v>86</v>
      </c>
      <c r="C405" s="819"/>
      <c r="D405" s="819"/>
      <c r="E405" s="335"/>
      <c r="F405" s="335"/>
      <c r="G405" s="333"/>
      <c r="H405" s="336"/>
      <c r="I405" s="335" t="str">
        <f>I57</f>
        <v>S i s w a n t o, S E</v>
      </c>
      <c r="J405" s="336"/>
      <c r="K405" s="337"/>
    </row>
    <row r="406" spans="1:11" x14ac:dyDescent="0.2">
      <c r="A406" s="319"/>
      <c r="B406" s="818" t="s">
        <v>87</v>
      </c>
      <c r="C406" s="818"/>
      <c r="D406" s="818"/>
      <c r="E406" s="332"/>
      <c r="F406" s="332"/>
      <c r="G406" s="333"/>
      <c r="H406" s="319"/>
      <c r="I406" s="338" t="str">
        <f>I58</f>
        <v>NIP. 19640814 199103 1 011</v>
      </c>
      <c r="J406" s="319"/>
      <c r="K406" s="333"/>
    </row>
    <row r="407" spans="1:11" x14ac:dyDescent="0.2">
      <c r="A407" s="319"/>
      <c r="B407" s="319"/>
      <c r="C407" s="319"/>
      <c r="D407" s="319"/>
      <c r="E407" s="319"/>
      <c r="F407" s="319"/>
      <c r="G407" s="319"/>
      <c r="H407" s="320" t="s">
        <v>212</v>
      </c>
      <c r="I407" s="321" t="s">
        <v>0</v>
      </c>
      <c r="J407" s="472">
        <f>J1</f>
        <v>70</v>
      </c>
      <c r="K407" s="322" t="str">
        <f>K1</f>
        <v>Tahun 2013</v>
      </c>
    </row>
    <row r="408" spans="1:11" x14ac:dyDescent="0.2">
      <c r="A408" s="319"/>
      <c r="B408" s="319"/>
      <c r="C408" s="319"/>
      <c r="D408" s="319"/>
      <c r="E408" s="319"/>
      <c r="F408" s="319"/>
      <c r="G408" s="319"/>
      <c r="H408" s="323" t="s">
        <v>309</v>
      </c>
      <c r="I408" s="324" t="s">
        <v>0</v>
      </c>
      <c r="J408" s="473">
        <f>J2</f>
        <v>20</v>
      </c>
      <c r="K408" s="562" t="str">
        <f>K2</f>
        <v>November 2013</v>
      </c>
    </row>
    <row r="409" spans="1:11" x14ac:dyDescent="0.2">
      <c r="A409" s="319"/>
      <c r="B409" s="319"/>
      <c r="C409" s="319"/>
      <c r="D409" s="319"/>
      <c r="E409" s="319"/>
      <c r="F409" s="319"/>
      <c r="G409" s="319"/>
      <c r="H409" s="325" t="s">
        <v>214</v>
      </c>
      <c r="I409" s="326" t="s">
        <v>0</v>
      </c>
      <c r="J409" s="474" t="s">
        <v>310</v>
      </c>
      <c r="K409" s="327"/>
    </row>
    <row r="410" spans="1:11" x14ac:dyDescent="0.2">
      <c r="A410" s="319" t="s">
        <v>271</v>
      </c>
      <c r="B410" s="319"/>
      <c r="C410" s="319"/>
      <c r="D410" s="319"/>
      <c r="E410" s="319"/>
      <c r="F410" s="319"/>
      <c r="G410" s="319"/>
      <c r="H410" s="319"/>
      <c r="I410" s="319"/>
      <c r="J410" s="319"/>
      <c r="K410" s="319"/>
    </row>
    <row r="411" spans="1:11" x14ac:dyDescent="0.2">
      <c r="A411" s="808" t="s">
        <v>221</v>
      </c>
      <c r="B411" s="808"/>
      <c r="C411" s="808"/>
      <c r="D411" s="808"/>
      <c r="E411" s="808"/>
      <c r="F411" s="808"/>
      <c r="G411" s="808"/>
      <c r="H411" s="808"/>
      <c r="I411" s="808"/>
      <c r="J411" s="808"/>
      <c r="K411" s="808"/>
    </row>
    <row r="412" spans="1:11" x14ac:dyDescent="0.2">
      <c r="A412" s="808" t="s">
        <v>311</v>
      </c>
      <c r="B412" s="808"/>
      <c r="C412" s="808"/>
      <c r="D412" s="808"/>
      <c r="E412" s="808"/>
      <c r="F412" s="808"/>
      <c r="G412" s="808"/>
      <c r="H412" s="808"/>
      <c r="I412" s="808"/>
      <c r="J412" s="808"/>
      <c r="K412" s="808"/>
    </row>
    <row r="413" spans="1:11" x14ac:dyDescent="0.2">
      <c r="A413" s="319"/>
      <c r="B413" s="319"/>
      <c r="C413" s="319"/>
      <c r="D413" s="319"/>
      <c r="E413" s="319"/>
      <c r="F413" s="319"/>
      <c r="G413" s="319"/>
      <c r="H413" s="319"/>
      <c r="I413" s="319"/>
      <c r="J413" s="319"/>
      <c r="K413" s="319"/>
    </row>
    <row r="414" spans="1:11" x14ac:dyDescent="0.2">
      <c r="A414" s="319" t="s">
        <v>312</v>
      </c>
      <c r="B414" s="319"/>
      <c r="C414" s="319" t="s">
        <v>313</v>
      </c>
      <c r="D414" s="319"/>
      <c r="E414" s="319"/>
      <c r="F414" s="319"/>
      <c r="G414" s="319"/>
      <c r="H414" s="319"/>
      <c r="I414" s="319"/>
      <c r="J414" s="319"/>
      <c r="K414" s="319"/>
    </row>
    <row r="415" spans="1:11" x14ac:dyDescent="0.2">
      <c r="A415" s="319" t="s">
        <v>314</v>
      </c>
      <c r="B415" s="319"/>
      <c r="C415" s="319" t="s">
        <v>525</v>
      </c>
      <c r="D415" s="319"/>
      <c r="E415" s="319"/>
      <c r="F415" s="319"/>
      <c r="G415" s="319"/>
      <c r="H415" s="319"/>
      <c r="I415" s="319"/>
      <c r="J415" s="319"/>
      <c r="K415" s="319"/>
    </row>
    <row r="416" spans="1:11" x14ac:dyDescent="0.2">
      <c r="A416" s="319" t="s">
        <v>316</v>
      </c>
      <c r="B416" s="319"/>
      <c r="C416" s="319" t="s">
        <v>526</v>
      </c>
      <c r="D416" s="319"/>
      <c r="E416" s="319"/>
      <c r="F416" s="319"/>
      <c r="G416" s="319"/>
      <c r="H416" s="319"/>
      <c r="I416" s="319"/>
      <c r="J416" s="319"/>
      <c r="K416" s="319"/>
    </row>
    <row r="417" spans="1:12" x14ac:dyDescent="0.2">
      <c r="A417" s="319" t="s">
        <v>318</v>
      </c>
      <c r="B417" s="319"/>
      <c r="C417" s="319" t="s">
        <v>467</v>
      </c>
      <c r="D417" s="817">
        <f>'REALISASI PEN'!D86</f>
        <v>8000000</v>
      </c>
      <c r="E417" s="817"/>
      <c r="F417" s="622"/>
      <c r="G417" s="622"/>
      <c r="H417" s="319"/>
      <c r="I417" s="319"/>
      <c r="J417" s="319"/>
      <c r="K417" s="319"/>
    </row>
    <row r="418" spans="1:12" x14ac:dyDescent="0.2">
      <c r="A418" s="319" t="s">
        <v>319</v>
      </c>
      <c r="B418" s="319"/>
      <c r="C418" s="319" t="s">
        <v>468</v>
      </c>
      <c r="D418" s="319"/>
      <c r="E418" s="319"/>
      <c r="F418" s="319"/>
      <c r="G418" s="319"/>
      <c r="H418" s="319"/>
      <c r="I418" s="319"/>
      <c r="J418" s="319"/>
      <c r="K418" s="319"/>
    </row>
    <row r="419" spans="1:12" x14ac:dyDescent="0.2">
      <c r="A419" s="319"/>
      <c r="B419" s="319"/>
      <c r="C419" s="319"/>
      <c r="D419" s="319"/>
      <c r="E419" s="319"/>
      <c r="F419" s="319"/>
      <c r="G419" s="319"/>
      <c r="H419" s="319"/>
      <c r="I419" s="319"/>
      <c r="J419" s="319"/>
      <c r="K419" s="319"/>
    </row>
    <row r="420" spans="1:12" x14ac:dyDescent="0.2">
      <c r="A420" s="809" t="s">
        <v>320</v>
      </c>
      <c r="B420" s="457" t="s">
        <v>321</v>
      </c>
      <c r="C420" s="811" t="s">
        <v>322</v>
      </c>
      <c r="D420" s="812"/>
      <c r="E420" s="531"/>
      <c r="F420" s="623"/>
      <c r="G420" s="824" t="s">
        <v>323</v>
      </c>
      <c r="H420" s="824"/>
      <c r="I420" s="824"/>
      <c r="J420" s="825"/>
      <c r="K420" s="830" t="s">
        <v>324</v>
      </c>
    </row>
    <row r="421" spans="1:12" x14ac:dyDescent="0.2">
      <c r="A421" s="809"/>
      <c r="B421" s="328" t="s">
        <v>325</v>
      </c>
      <c r="C421" s="813"/>
      <c r="D421" s="814"/>
      <c r="E421" s="532"/>
      <c r="F421" s="624"/>
      <c r="G421" s="826"/>
      <c r="H421" s="826"/>
      <c r="I421" s="826"/>
      <c r="J421" s="827"/>
      <c r="K421" s="830"/>
    </row>
    <row r="422" spans="1:12" x14ac:dyDescent="0.2">
      <c r="A422" s="810"/>
      <c r="B422" s="329" t="s">
        <v>113</v>
      </c>
      <c r="C422" s="815"/>
      <c r="D422" s="816"/>
      <c r="E422" s="518"/>
      <c r="F422" s="625"/>
      <c r="G422" s="828"/>
      <c r="H422" s="828"/>
      <c r="I422" s="828"/>
      <c r="J422" s="829"/>
      <c r="K422" s="830"/>
    </row>
    <row r="423" spans="1:12" x14ac:dyDescent="0.2">
      <c r="A423" s="330">
        <v>1</v>
      </c>
      <c r="B423" s="330">
        <v>2</v>
      </c>
      <c r="C423" s="519">
        <v>3</v>
      </c>
      <c r="D423" s="520"/>
      <c r="E423" s="519"/>
      <c r="F423" s="520"/>
      <c r="G423" s="822">
        <v>4</v>
      </c>
      <c r="H423" s="822"/>
      <c r="I423" s="822"/>
      <c r="J423" s="823"/>
      <c r="K423" s="330">
        <v>5</v>
      </c>
    </row>
    <row r="424" spans="1:12" x14ac:dyDescent="0.2">
      <c r="A424" s="216"/>
      <c r="B424" s="216"/>
      <c r="C424" s="528"/>
      <c r="D424" s="530"/>
      <c r="E424" s="533"/>
      <c r="F424" s="556"/>
      <c r="G424" s="331"/>
      <c r="H424" s="331"/>
      <c r="I424" s="85"/>
      <c r="J424" s="403"/>
      <c r="K424" s="480"/>
      <c r="L424" s="482"/>
    </row>
    <row r="425" spans="1:12" x14ac:dyDescent="0.2">
      <c r="A425" s="216">
        <v>1</v>
      </c>
      <c r="B425" s="216">
        <v>7</v>
      </c>
      <c r="C425" s="557">
        <v>30</v>
      </c>
      <c r="D425" s="558" t="s">
        <v>477</v>
      </c>
      <c r="E425" s="533"/>
      <c r="F425" s="93" t="s">
        <v>327</v>
      </c>
      <c r="G425" s="93"/>
      <c r="H425" s="463"/>
      <c r="I425" s="171"/>
      <c r="J425" s="465"/>
      <c r="K425" s="402">
        <v>2386700</v>
      </c>
      <c r="L425" s="482"/>
    </row>
    <row r="426" spans="1:12" x14ac:dyDescent="0.2">
      <c r="A426" s="216"/>
      <c r="B426" s="216"/>
      <c r="C426" s="557"/>
      <c r="D426" s="558"/>
      <c r="E426" s="533"/>
      <c r="F426" s="556"/>
      <c r="G426" s="93"/>
      <c r="H426" s="463"/>
      <c r="I426" s="171"/>
      <c r="J426" s="465"/>
      <c r="K426" s="402"/>
      <c r="L426" s="482"/>
    </row>
    <row r="427" spans="1:12" x14ac:dyDescent="0.2">
      <c r="A427" s="216"/>
      <c r="B427" s="216"/>
      <c r="C427" s="557"/>
      <c r="D427" s="558"/>
      <c r="E427" s="533"/>
      <c r="F427" s="556"/>
      <c r="G427" s="93"/>
      <c r="H427" s="463"/>
      <c r="I427" s="171"/>
      <c r="J427" s="465"/>
      <c r="K427" s="402"/>
      <c r="L427" s="482"/>
    </row>
    <row r="428" spans="1:12" x14ac:dyDescent="0.2">
      <c r="A428" s="216"/>
      <c r="B428" s="216"/>
      <c r="C428" s="557"/>
      <c r="D428" s="558"/>
      <c r="E428" s="533"/>
      <c r="F428" s="556"/>
      <c r="G428" s="93"/>
      <c r="H428" s="463"/>
      <c r="I428" s="171"/>
      <c r="J428" s="465"/>
      <c r="K428" s="402"/>
      <c r="L428" s="482"/>
    </row>
    <row r="429" spans="1:12" x14ac:dyDescent="0.2">
      <c r="A429" s="216"/>
      <c r="B429" s="216"/>
      <c r="C429" s="557"/>
      <c r="D429" s="558"/>
      <c r="E429" s="533"/>
      <c r="F429" s="556"/>
      <c r="G429" s="93"/>
      <c r="H429" s="463"/>
      <c r="I429" s="171"/>
      <c r="J429" s="465"/>
      <c r="K429" s="402"/>
      <c r="L429" s="482"/>
    </row>
    <row r="430" spans="1:12" x14ac:dyDescent="0.2">
      <c r="A430" s="216"/>
      <c r="B430" s="216"/>
      <c r="C430" s="557"/>
      <c r="D430" s="558"/>
      <c r="E430" s="533"/>
      <c r="F430" s="556"/>
      <c r="G430" s="93"/>
      <c r="H430" s="463"/>
      <c r="I430" s="171"/>
      <c r="J430" s="465"/>
      <c r="K430" s="402"/>
      <c r="L430" s="483"/>
    </row>
    <row r="431" spans="1:12" x14ac:dyDescent="0.2">
      <c r="A431" s="216"/>
      <c r="B431" s="216"/>
      <c r="C431" s="557"/>
      <c r="D431" s="558"/>
      <c r="E431" s="533"/>
      <c r="F431" s="556"/>
      <c r="G431" s="93"/>
      <c r="H431" s="463"/>
      <c r="I431" s="171"/>
      <c r="J431" s="465"/>
      <c r="K431" s="402"/>
      <c r="L431" s="483"/>
    </row>
    <row r="432" spans="1:12" x14ac:dyDescent="0.2">
      <c r="A432" s="216"/>
      <c r="B432" s="216"/>
      <c r="C432" s="557"/>
      <c r="D432" s="558"/>
      <c r="E432" s="533"/>
      <c r="F432" s="556"/>
      <c r="G432" s="93"/>
      <c r="H432" s="463"/>
      <c r="I432" s="171"/>
      <c r="J432" s="465"/>
      <c r="K432" s="402"/>
      <c r="L432" s="483"/>
    </row>
    <row r="433" spans="1:12" x14ac:dyDescent="0.2">
      <c r="A433" s="216"/>
      <c r="B433" s="216"/>
      <c r="C433" s="557"/>
      <c r="D433" s="558"/>
      <c r="E433" s="533"/>
      <c r="F433" s="556"/>
      <c r="G433" s="93"/>
      <c r="H433" s="463"/>
      <c r="I433" s="171"/>
      <c r="J433" s="465"/>
      <c r="K433" s="402"/>
      <c r="L433" s="483"/>
    </row>
    <row r="434" spans="1:12" x14ac:dyDescent="0.2">
      <c r="A434" s="216"/>
      <c r="B434" s="216"/>
      <c r="C434" s="557"/>
      <c r="D434" s="558"/>
      <c r="E434" s="533"/>
      <c r="F434" s="556"/>
      <c r="G434" s="93"/>
      <c r="H434" s="463"/>
      <c r="I434" s="171"/>
      <c r="J434" s="465"/>
      <c r="K434" s="402"/>
      <c r="L434" s="483"/>
    </row>
    <row r="435" spans="1:12" x14ac:dyDescent="0.2">
      <c r="A435" s="216"/>
      <c r="B435" s="216"/>
      <c r="C435" s="557"/>
      <c r="D435" s="558"/>
      <c r="E435" s="533"/>
      <c r="F435" s="556"/>
      <c r="G435" s="93"/>
      <c r="H435" s="463"/>
      <c r="I435" s="171"/>
      <c r="J435" s="465"/>
      <c r="K435" s="402"/>
      <c r="L435" s="483"/>
    </row>
    <row r="436" spans="1:12" x14ac:dyDescent="0.2">
      <c r="A436" s="216"/>
      <c r="B436" s="216"/>
      <c r="C436" s="557"/>
      <c r="D436" s="558"/>
      <c r="E436" s="533"/>
      <c r="F436" s="556"/>
      <c r="G436" s="93"/>
      <c r="H436" s="463"/>
      <c r="I436" s="171"/>
      <c r="J436" s="465"/>
      <c r="K436" s="402"/>
      <c r="L436" s="483"/>
    </row>
    <row r="437" spans="1:12" x14ac:dyDescent="0.2">
      <c r="A437" s="216"/>
      <c r="B437" s="216"/>
      <c r="C437" s="557"/>
      <c r="D437" s="558"/>
      <c r="E437" s="533"/>
      <c r="F437" s="556"/>
      <c r="G437" s="93"/>
      <c r="H437" s="463"/>
      <c r="I437" s="171"/>
      <c r="J437" s="465"/>
      <c r="K437" s="402"/>
      <c r="L437" s="483"/>
    </row>
    <row r="438" spans="1:12" x14ac:dyDescent="0.2">
      <c r="A438" s="216"/>
      <c r="B438" s="216"/>
      <c r="C438" s="557"/>
      <c r="D438" s="558"/>
      <c r="E438" s="533"/>
      <c r="F438" s="556"/>
      <c r="G438" s="93"/>
      <c r="H438" s="463"/>
      <c r="I438" s="171"/>
      <c r="J438" s="465"/>
      <c r="K438" s="402"/>
      <c r="L438" s="484"/>
    </row>
    <row r="439" spans="1:12" x14ac:dyDescent="0.2">
      <c r="A439" s="216"/>
      <c r="B439" s="216"/>
      <c r="C439" s="557"/>
      <c r="D439" s="558"/>
      <c r="E439" s="533"/>
      <c r="F439" s="556"/>
      <c r="G439" s="93"/>
      <c r="H439" s="463"/>
      <c r="I439" s="171"/>
      <c r="J439" s="465"/>
      <c r="K439" s="402"/>
      <c r="L439" s="484"/>
    </row>
    <row r="440" spans="1:12" x14ac:dyDescent="0.2">
      <c r="A440" s="216"/>
      <c r="B440" s="216"/>
      <c r="C440" s="557"/>
      <c r="D440" s="558"/>
      <c r="E440" s="533"/>
      <c r="F440" s="556"/>
      <c r="G440" s="93"/>
      <c r="H440" s="463"/>
      <c r="I440" s="171"/>
      <c r="J440" s="465"/>
      <c r="K440" s="402"/>
      <c r="L440" s="484"/>
    </row>
    <row r="441" spans="1:12" x14ac:dyDescent="0.2">
      <c r="A441" s="216"/>
      <c r="B441" s="216"/>
      <c r="C441" s="528"/>
      <c r="D441" s="556"/>
      <c r="E441" s="533"/>
      <c r="F441" s="556"/>
      <c r="G441" s="463"/>
      <c r="H441" s="463"/>
      <c r="I441" s="171"/>
      <c r="J441" s="465"/>
      <c r="K441" s="481"/>
      <c r="L441" s="484"/>
    </row>
    <row r="442" spans="1:12" x14ac:dyDescent="0.2">
      <c r="A442" s="216"/>
      <c r="B442" s="216"/>
      <c r="C442" s="528"/>
      <c r="D442" s="556"/>
      <c r="E442" s="533"/>
      <c r="F442" s="556"/>
      <c r="G442" s="463"/>
      <c r="H442" s="463"/>
      <c r="I442" s="171"/>
      <c r="J442" s="465"/>
      <c r="K442" s="481"/>
      <c r="L442" s="484"/>
    </row>
    <row r="443" spans="1:12" x14ac:dyDescent="0.2">
      <c r="A443" s="216"/>
      <c r="B443" s="216"/>
      <c r="C443" s="528"/>
      <c r="D443" s="556"/>
      <c r="E443" s="533"/>
      <c r="F443" s="556"/>
      <c r="G443" s="463"/>
      <c r="H443" s="463"/>
      <c r="I443" s="171"/>
      <c r="J443" s="465"/>
      <c r="K443" s="481"/>
      <c r="L443" s="484"/>
    </row>
    <row r="444" spans="1:12" x14ac:dyDescent="0.2">
      <c r="A444" s="216"/>
      <c r="B444" s="216"/>
      <c r="C444" s="528"/>
      <c r="D444" s="556"/>
      <c r="E444" s="533"/>
      <c r="F444" s="556"/>
      <c r="G444" s="463"/>
      <c r="H444" s="463"/>
      <c r="I444" s="171"/>
      <c r="J444" s="465"/>
      <c r="K444" s="481"/>
      <c r="L444" s="484"/>
    </row>
    <row r="445" spans="1:12" x14ac:dyDescent="0.2">
      <c r="A445" s="216"/>
      <c r="B445" s="216"/>
      <c r="C445" s="529"/>
      <c r="D445" s="527"/>
      <c r="E445" s="462"/>
      <c r="F445" s="527"/>
      <c r="G445" s="527"/>
      <c r="H445" s="487"/>
      <c r="I445" s="171"/>
      <c r="J445" s="465"/>
      <c r="K445" s="222"/>
      <c r="L445" s="484"/>
    </row>
    <row r="446" spans="1:12" x14ac:dyDescent="0.2">
      <c r="A446" s="216"/>
      <c r="B446" s="216"/>
      <c r="C446" s="529"/>
      <c r="D446" s="527"/>
      <c r="E446" s="462"/>
      <c r="F446" s="527"/>
      <c r="G446" s="527"/>
      <c r="H446" s="487"/>
      <c r="I446" s="171"/>
      <c r="J446" s="465"/>
      <c r="K446" s="222"/>
      <c r="L446" s="484"/>
    </row>
    <row r="447" spans="1:12" x14ac:dyDescent="0.2">
      <c r="A447" s="216"/>
      <c r="B447" s="216"/>
      <c r="C447" s="528"/>
      <c r="D447" s="412"/>
      <c r="E447" s="411"/>
      <c r="F447" s="412"/>
      <c r="G447" s="527"/>
      <c r="H447" s="171"/>
      <c r="I447" s="463"/>
      <c r="J447" s="463"/>
      <c r="K447" s="222"/>
    </row>
    <row r="448" spans="1:12" x14ac:dyDescent="0.2">
      <c r="A448" s="216"/>
      <c r="B448" s="216"/>
      <c r="C448" s="528"/>
      <c r="D448" s="412"/>
      <c r="E448" s="411"/>
      <c r="F448" s="412"/>
      <c r="G448" s="527"/>
      <c r="H448" s="171"/>
      <c r="I448" s="463"/>
      <c r="J448" s="463"/>
      <c r="K448" s="222"/>
    </row>
    <row r="449" spans="1:11" x14ac:dyDescent="0.2">
      <c r="A449" s="216"/>
      <c r="B449" s="216"/>
      <c r="C449" s="528"/>
      <c r="D449" s="412"/>
      <c r="E449" s="411"/>
      <c r="F449" s="412"/>
      <c r="G449" s="527"/>
      <c r="H449" s="171"/>
      <c r="I449" s="463"/>
      <c r="J449" s="463"/>
      <c r="K449" s="222"/>
    </row>
    <row r="450" spans="1:11" x14ac:dyDescent="0.2">
      <c r="A450" s="460"/>
      <c r="B450" s="461"/>
      <c r="C450" s="528"/>
      <c r="D450" s="412"/>
      <c r="E450" s="411"/>
      <c r="F450" s="412"/>
      <c r="G450" s="527"/>
      <c r="H450" s="171"/>
      <c r="I450" s="463"/>
      <c r="J450" s="463"/>
      <c r="K450" s="464"/>
    </row>
    <row r="451" spans="1:11" x14ac:dyDescent="0.2">
      <c r="A451" s="454"/>
      <c r="B451" s="454"/>
      <c r="C451" s="525"/>
      <c r="D451" s="331"/>
      <c r="E451" s="525"/>
      <c r="F451" s="331"/>
      <c r="G451" s="331"/>
      <c r="H451" s="331"/>
      <c r="I451" s="331"/>
      <c r="J451" s="331"/>
      <c r="K451" s="820"/>
    </row>
    <row r="452" spans="1:11" x14ac:dyDescent="0.2">
      <c r="A452" s="455"/>
      <c r="B452" s="455"/>
      <c r="C452" s="526"/>
      <c r="D452" s="456"/>
      <c r="E452" s="526"/>
      <c r="F452" s="456"/>
      <c r="G452" s="456"/>
      <c r="H452" s="456"/>
      <c r="I452" s="456"/>
      <c r="J452" s="456"/>
      <c r="K452" s="821"/>
    </row>
    <row r="453" spans="1:11" x14ac:dyDescent="0.2">
      <c r="A453" s="319"/>
      <c r="B453" s="319"/>
      <c r="C453" s="319"/>
      <c r="D453" s="319"/>
      <c r="E453" s="319"/>
      <c r="F453" s="319"/>
      <c r="G453" s="319"/>
      <c r="H453" s="319" t="s">
        <v>333</v>
      </c>
      <c r="I453" s="319"/>
      <c r="J453" s="319"/>
      <c r="K453" s="458">
        <f>SUM(K424:K450)</f>
        <v>2386700</v>
      </c>
    </row>
    <row r="454" spans="1:11" x14ac:dyDescent="0.2">
      <c r="A454" s="319"/>
      <c r="B454" s="319"/>
      <c r="C454" s="319"/>
      <c r="D454" s="319"/>
      <c r="E454" s="319"/>
      <c r="F454" s="319"/>
      <c r="G454" s="319"/>
      <c r="H454" s="319" t="s">
        <v>334</v>
      </c>
      <c r="I454" s="319"/>
      <c r="J454" s="319"/>
      <c r="K454" s="459">
        <f>+MASTER!L435</f>
        <v>0</v>
      </c>
    </row>
    <row r="455" spans="1:11" x14ac:dyDescent="0.2">
      <c r="A455" s="319"/>
      <c r="B455" s="319"/>
      <c r="C455" s="319"/>
      <c r="D455" s="319"/>
      <c r="E455" s="319"/>
      <c r="F455" s="319"/>
      <c r="G455" s="319"/>
      <c r="H455" s="319" t="s">
        <v>335</v>
      </c>
      <c r="I455" s="319"/>
      <c r="J455" s="319"/>
      <c r="K455" s="458">
        <f>K454+K453</f>
        <v>2386700</v>
      </c>
    </row>
    <row r="456" spans="1:11" x14ac:dyDescent="0.2">
      <c r="A456" s="319"/>
      <c r="B456" s="319"/>
      <c r="C456" s="319"/>
      <c r="D456" s="319"/>
      <c r="E456" s="319"/>
      <c r="F456" s="319"/>
      <c r="G456" s="319"/>
      <c r="H456" s="319"/>
      <c r="I456" s="319"/>
      <c r="J456" s="319"/>
      <c r="K456" s="319"/>
    </row>
    <row r="457" spans="1:11" x14ac:dyDescent="0.2">
      <c r="A457" s="319"/>
      <c r="B457" s="319"/>
      <c r="C457" s="319"/>
      <c r="D457" s="319"/>
      <c r="E457" s="319"/>
      <c r="F457" s="319"/>
      <c r="G457" s="319"/>
      <c r="H457" s="319"/>
      <c r="I457" s="319"/>
      <c r="J457" s="319"/>
      <c r="K457" s="319"/>
    </row>
    <row r="458" spans="1:11" x14ac:dyDescent="0.2">
      <c r="A458" s="319"/>
      <c r="B458" s="818" t="s">
        <v>336</v>
      </c>
      <c r="C458" s="818"/>
      <c r="D458" s="818"/>
      <c r="E458" s="332"/>
      <c r="F458" s="332"/>
      <c r="G458" s="333"/>
      <c r="H458" s="319"/>
      <c r="I458" s="334">
        <f>+MASTER!G437</f>
        <v>0</v>
      </c>
      <c r="J458" s="334"/>
      <c r="K458" s="334"/>
    </row>
    <row r="459" spans="1:11" x14ac:dyDescent="0.2">
      <c r="A459" s="319"/>
      <c r="B459" s="818" t="s">
        <v>145</v>
      </c>
      <c r="C459" s="818"/>
      <c r="D459" s="818"/>
      <c r="E459" s="332"/>
      <c r="F459" s="332"/>
      <c r="G459" s="333"/>
      <c r="H459" s="319"/>
      <c r="I459" s="332" t="s">
        <v>144</v>
      </c>
      <c r="J459" s="319"/>
      <c r="K459" s="333"/>
    </row>
    <row r="460" spans="1:11" x14ac:dyDescent="0.2">
      <c r="A460" s="319"/>
      <c r="B460" s="319"/>
      <c r="C460" s="319"/>
      <c r="D460" s="319"/>
      <c r="E460" s="319"/>
      <c r="F460" s="319"/>
      <c r="G460" s="319"/>
      <c r="H460" s="319"/>
      <c r="I460" s="319"/>
      <c r="J460" s="319"/>
      <c r="K460" s="319"/>
    </row>
    <row r="461" spans="1:11" x14ac:dyDescent="0.2">
      <c r="A461" s="319"/>
      <c r="B461" s="319"/>
      <c r="C461" s="319"/>
      <c r="D461" s="319"/>
      <c r="E461" s="319"/>
      <c r="F461" s="319"/>
      <c r="G461" s="319"/>
      <c r="H461" s="319"/>
      <c r="I461" s="319"/>
      <c r="J461" s="319"/>
      <c r="K461" s="319"/>
    </row>
    <row r="462" spans="1:11" x14ac:dyDescent="0.2">
      <c r="A462" s="319"/>
      <c r="B462" s="319"/>
      <c r="C462" s="319"/>
      <c r="D462" s="319"/>
      <c r="E462" s="319"/>
      <c r="F462" s="319"/>
      <c r="G462" s="319"/>
      <c r="H462" s="319"/>
      <c r="I462" s="319"/>
      <c r="J462" s="319"/>
      <c r="K462" s="319"/>
    </row>
    <row r="463" spans="1:11" x14ac:dyDescent="0.2">
      <c r="A463" s="319"/>
      <c r="B463" s="819" t="s">
        <v>86</v>
      </c>
      <c r="C463" s="819"/>
      <c r="D463" s="819"/>
      <c r="E463" s="335"/>
      <c r="F463" s="335"/>
      <c r="G463" s="333"/>
      <c r="H463" s="336"/>
      <c r="I463" s="335" t="str">
        <f>I57</f>
        <v>S i s w a n t o, S E</v>
      </c>
      <c r="J463" s="336"/>
      <c r="K463" s="337"/>
    </row>
    <row r="464" spans="1:11" x14ac:dyDescent="0.2">
      <c r="A464" s="319"/>
      <c r="B464" s="818" t="s">
        <v>87</v>
      </c>
      <c r="C464" s="818"/>
      <c r="D464" s="818"/>
      <c r="E464" s="332"/>
      <c r="F464" s="332"/>
      <c r="G464" s="333"/>
      <c r="H464" s="319"/>
      <c r="I464" s="338" t="str">
        <f>I58</f>
        <v>NIP. 19640814 199103 1 011</v>
      </c>
      <c r="J464" s="319"/>
      <c r="K464" s="333"/>
    </row>
  </sheetData>
  <mergeCells count="104">
    <mergeCell ref="B463:D463"/>
    <mergeCell ref="B464:D464"/>
    <mergeCell ref="G423:J423"/>
    <mergeCell ref="K451:K452"/>
    <mergeCell ref="B458:D458"/>
    <mergeCell ref="B459:D459"/>
    <mergeCell ref="B401:D401"/>
    <mergeCell ref="A411:K411"/>
    <mergeCell ref="B405:D405"/>
    <mergeCell ref="B406:D406"/>
    <mergeCell ref="A412:K412"/>
    <mergeCell ref="A420:A422"/>
    <mergeCell ref="C420:D422"/>
    <mergeCell ref="G420:J422"/>
    <mergeCell ref="K420:K422"/>
    <mergeCell ref="D417:E417"/>
    <mergeCell ref="C362:D364"/>
    <mergeCell ref="G362:J364"/>
    <mergeCell ref="K362:K364"/>
    <mergeCell ref="D359:E359"/>
    <mergeCell ref="K393:K394"/>
    <mergeCell ref="B400:D400"/>
    <mergeCell ref="G365:J365"/>
    <mergeCell ref="G307:J307"/>
    <mergeCell ref="K335:K336"/>
    <mergeCell ref="B342:D342"/>
    <mergeCell ref="B343:D343"/>
    <mergeCell ref="B347:D347"/>
    <mergeCell ref="B348:D348"/>
    <mergeCell ref="A353:K353"/>
    <mergeCell ref="A354:K354"/>
    <mergeCell ref="A362:A364"/>
    <mergeCell ref="G249:J249"/>
    <mergeCell ref="K277:K278"/>
    <mergeCell ref="B284:D284"/>
    <mergeCell ref="B285:D285"/>
    <mergeCell ref="G304:J306"/>
    <mergeCell ref="K304:K306"/>
    <mergeCell ref="D301:E301"/>
    <mergeCell ref="B289:D289"/>
    <mergeCell ref="B290:D290"/>
    <mergeCell ref="A295:K295"/>
    <mergeCell ref="B227:D227"/>
    <mergeCell ref="A237:K237"/>
    <mergeCell ref="B231:D231"/>
    <mergeCell ref="B232:D232"/>
    <mergeCell ref="A238:K238"/>
    <mergeCell ref="A246:A248"/>
    <mergeCell ref="C246:D248"/>
    <mergeCell ref="G246:J248"/>
    <mergeCell ref="K246:K248"/>
    <mergeCell ref="D243:E243"/>
    <mergeCell ref="C188:D190"/>
    <mergeCell ref="G188:J190"/>
    <mergeCell ref="K188:K190"/>
    <mergeCell ref="D185:E185"/>
    <mergeCell ref="K219:K220"/>
    <mergeCell ref="B226:D226"/>
    <mergeCell ref="G191:J191"/>
    <mergeCell ref="G133:J133"/>
    <mergeCell ref="K161:K162"/>
    <mergeCell ref="B168:D168"/>
    <mergeCell ref="B169:D169"/>
    <mergeCell ref="B173:D173"/>
    <mergeCell ref="B174:D174"/>
    <mergeCell ref="A179:K179"/>
    <mergeCell ref="A180:K180"/>
    <mergeCell ref="A188:A190"/>
    <mergeCell ref="A122:K122"/>
    <mergeCell ref="A130:A132"/>
    <mergeCell ref="C130:D132"/>
    <mergeCell ref="G130:J132"/>
    <mergeCell ref="K130:K132"/>
    <mergeCell ref="D127:F127"/>
    <mergeCell ref="K103:K104"/>
    <mergeCell ref="B110:D110"/>
    <mergeCell ref="B111:D111"/>
    <mergeCell ref="B115:D115"/>
    <mergeCell ref="B116:D116"/>
    <mergeCell ref="A121:K121"/>
    <mergeCell ref="G17:J17"/>
    <mergeCell ref="A5:K5"/>
    <mergeCell ref="A6:K6"/>
    <mergeCell ref="A14:A16"/>
    <mergeCell ref="G14:J16"/>
    <mergeCell ref="K14:K16"/>
    <mergeCell ref="C14:D16"/>
    <mergeCell ref="D11:F11"/>
    <mergeCell ref="B52:D52"/>
    <mergeCell ref="B53:D53"/>
    <mergeCell ref="B57:D57"/>
    <mergeCell ref="B58:D58"/>
    <mergeCell ref="A63:K63"/>
    <mergeCell ref="K45:K46"/>
    <mergeCell ref="A64:K64"/>
    <mergeCell ref="A296:K296"/>
    <mergeCell ref="A304:A306"/>
    <mergeCell ref="C304:D306"/>
    <mergeCell ref="A72:A74"/>
    <mergeCell ref="D69:F69"/>
    <mergeCell ref="C72:D74"/>
    <mergeCell ref="G72:J74"/>
    <mergeCell ref="K72:K74"/>
    <mergeCell ref="G75:J75"/>
  </mergeCells>
  <phoneticPr fontId="18" type="noConversion"/>
  <pageMargins left="1" right="0" top="1" bottom="1" header="0.5" footer="0.5"/>
  <pageSetup paperSize="5" scale="94" orientation="portrait" horizontalDpi="4294967294" verticalDpi="0" r:id="rId1"/>
  <headerFooter alignWithMargins="0"/>
  <rowBreaks count="8" manualBreakCount="8">
    <brk id="58" max="9" man="1"/>
    <brk id="116" max="9" man="1"/>
    <brk id="174" max="9" man="1"/>
    <brk id="232" max="9" man="1"/>
    <brk id="290" max="9" man="1"/>
    <brk id="348" max="9" man="1"/>
    <brk id="406" max="9" man="1"/>
    <brk id="4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B1:X102"/>
  <sheetViews>
    <sheetView topLeftCell="C8" workbookViewId="0">
      <pane xSplit="5580" ySplit="5265" topLeftCell="G38"/>
      <selection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RowHeight="12.75" x14ac:dyDescent="0.2"/>
  <cols>
    <col min="1" max="1" width="2" customWidth="1"/>
    <col min="2" max="2" width="28.140625" customWidth="1"/>
    <col min="3" max="3" width="7.5703125" customWidth="1"/>
    <col min="4" max="4" width="3" customWidth="1"/>
    <col min="5" max="5" width="23" customWidth="1"/>
    <col min="6" max="6" width="15.85546875" customWidth="1"/>
    <col min="7" max="7" width="16.5703125" customWidth="1"/>
    <col min="8" max="9" width="14.28515625" customWidth="1"/>
    <col min="10" max="12" width="15.5703125" customWidth="1"/>
    <col min="13" max="13" width="15.42578125" customWidth="1"/>
    <col min="14" max="14" width="15.7109375" customWidth="1"/>
    <col min="15" max="15" width="15.42578125" customWidth="1"/>
    <col min="16" max="16" width="15.5703125" customWidth="1"/>
    <col min="17" max="17" width="15.42578125" customWidth="1"/>
    <col min="18" max="18" width="15.7109375" customWidth="1"/>
    <col min="19" max="19" width="1.85546875" customWidth="1"/>
    <col min="20" max="20" width="17.140625" customWidth="1"/>
    <col min="21" max="21" width="14.7109375" customWidth="1"/>
    <col min="22" max="22" width="17.140625" customWidth="1"/>
    <col min="23" max="24" width="14" bestFit="1" customWidth="1"/>
  </cols>
  <sheetData>
    <row r="1" spans="2:24" ht="18.75" x14ac:dyDescent="0.3">
      <c r="B1" s="669" t="s">
        <v>221</v>
      </c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355"/>
      <c r="T1" s="355"/>
    </row>
    <row r="2" spans="2:24" ht="18.75" x14ac:dyDescent="0.3">
      <c r="B2" s="669" t="s">
        <v>342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355"/>
      <c r="T2" s="355"/>
    </row>
    <row r="3" spans="2:24" ht="18.75" x14ac:dyDescent="0.3">
      <c r="B3" s="669" t="s">
        <v>460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354"/>
    </row>
    <row r="4" spans="2:24" ht="15.75" x14ac:dyDescent="0.25"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</row>
    <row r="5" spans="2:24" ht="15.75" x14ac:dyDescent="0.25">
      <c r="B5" s="357"/>
      <c r="C5" s="358"/>
      <c r="D5" s="358"/>
      <c r="E5" s="359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</row>
    <row r="6" spans="2:24" ht="16.5" thickBot="1" x14ac:dyDescent="0.3">
      <c r="B6" s="357"/>
      <c r="C6" s="358"/>
      <c r="D6" s="358"/>
      <c r="E6" s="359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</row>
    <row r="7" spans="2:24" ht="22.5" customHeight="1" thickTop="1" x14ac:dyDescent="0.2">
      <c r="B7" s="670" t="s">
        <v>106</v>
      </c>
      <c r="C7" s="672" t="s">
        <v>107</v>
      </c>
      <c r="D7" s="673"/>
      <c r="E7" s="674"/>
      <c r="F7" s="678" t="s">
        <v>251</v>
      </c>
      <c r="G7" s="680" t="s">
        <v>280</v>
      </c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2"/>
    </row>
    <row r="8" spans="2:24" ht="21" customHeight="1" x14ac:dyDescent="0.2">
      <c r="B8" s="671"/>
      <c r="C8" s="675"/>
      <c r="D8" s="676"/>
      <c r="E8" s="677"/>
      <c r="F8" s="679"/>
      <c r="G8" s="360" t="s">
        <v>343</v>
      </c>
      <c r="H8" s="360" t="s">
        <v>344</v>
      </c>
      <c r="I8" s="360" t="s">
        <v>345</v>
      </c>
      <c r="J8" s="360" t="s">
        <v>346</v>
      </c>
      <c r="K8" s="360" t="s">
        <v>347</v>
      </c>
      <c r="L8" s="360" t="s">
        <v>348</v>
      </c>
      <c r="M8" s="360" t="s">
        <v>349</v>
      </c>
      <c r="N8" s="360" t="s">
        <v>350</v>
      </c>
      <c r="O8" s="361" t="s">
        <v>351</v>
      </c>
      <c r="P8" s="360" t="s">
        <v>352</v>
      </c>
      <c r="Q8" s="361" t="s">
        <v>353</v>
      </c>
      <c r="R8" s="361" t="s">
        <v>354</v>
      </c>
    </row>
    <row r="9" spans="2:24" ht="17.25" customHeight="1" x14ac:dyDescent="0.25">
      <c r="B9" s="362">
        <v>1</v>
      </c>
      <c r="C9" s="662">
        <v>2</v>
      </c>
      <c r="D9" s="663"/>
      <c r="E9" s="664"/>
      <c r="F9" s="363">
        <v>3</v>
      </c>
      <c r="G9" s="364">
        <v>4</v>
      </c>
      <c r="H9" s="364">
        <v>5</v>
      </c>
      <c r="I9" s="364">
        <v>6</v>
      </c>
      <c r="J9" s="364">
        <v>7</v>
      </c>
      <c r="K9" s="364">
        <v>8</v>
      </c>
      <c r="L9" s="364">
        <v>9</v>
      </c>
      <c r="M9" s="364">
        <v>10</v>
      </c>
      <c r="N9" s="364">
        <v>11</v>
      </c>
      <c r="O9" s="364">
        <v>12</v>
      </c>
      <c r="P9" s="364">
        <v>13</v>
      </c>
      <c r="Q9" s="364">
        <v>14</v>
      </c>
      <c r="R9" s="364">
        <v>15</v>
      </c>
      <c r="T9" s="10" t="s">
        <v>355</v>
      </c>
      <c r="U9" s="10" t="s">
        <v>356</v>
      </c>
      <c r="V9" s="10" t="s">
        <v>166</v>
      </c>
      <c r="X9" t="s">
        <v>357</v>
      </c>
    </row>
    <row r="10" spans="2:24" ht="20.100000000000001" customHeight="1" x14ac:dyDescent="0.25">
      <c r="B10" s="365" t="s">
        <v>124</v>
      </c>
      <c r="C10" s="365" t="s">
        <v>125</v>
      </c>
      <c r="D10" s="366"/>
      <c r="E10" s="367"/>
      <c r="F10" s="368">
        <f t="shared" ref="F10:R10" si="0">SUM(F11:F17)</f>
        <v>4042500000</v>
      </c>
      <c r="G10" s="368">
        <f t="shared" si="0"/>
        <v>305875176</v>
      </c>
      <c r="H10" s="368">
        <f t="shared" si="0"/>
        <v>12700000</v>
      </c>
      <c r="I10" s="368">
        <f t="shared" si="0"/>
        <v>19250000</v>
      </c>
      <c r="J10" s="368">
        <f t="shared" si="0"/>
        <v>28725000</v>
      </c>
      <c r="K10" s="368">
        <f t="shared" si="0"/>
        <v>33410000</v>
      </c>
      <c r="L10" s="368">
        <f t="shared" si="0"/>
        <v>39600000</v>
      </c>
      <c r="M10" s="368">
        <f t="shared" si="0"/>
        <v>43414000</v>
      </c>
      <c r="N10" s="368">
        <f t="shared" si="0"/>
        <v>45419000</v>
      </c>
      <c r="O10" s="368">
        <f t="shared" si="0"/>
        <v>47882000</v>
      </c>
      <c r="P10" s="368">
        <f t="shared" si="0"/>
        <v>49663350</v>
      </c>
      <c r="Q10" s="368">
        <f t="shared" si="0"/>
        <v>57924950</v>
      </c>
      <c r="R10" s="368">
        <f t="shared" si="0"/>
        <v>55490800</v>
      </c>
      <c r="T10" s="45">
        <f t="shared" ref="T10:T17" si="1">+F10</f>
        <v>4042500000</v>
      </c>
      <c r="U10" s="45">
        <f>+I10</f>
        <v>19250000</v>
      </c>
      <c r="V10" s="45">
        <f>+T10-U10</f>
        <v>4023250000</v>
      </c>
      <c r="X10" s="45">
        <f>SUM(X11:X17)</f>
        <v>4023250000</v>
      </c>
    </row>
    <row r="11" spans="2:24" ht="20.100000000000001" customHeight="1" x14ac:dyDescent="0.25">
      <c r="B11" s="369" t="s">
        <v>126</v>
      </c>
      <c r="C11" s="369" t="s">
        <v>127</v>
      </c>
      <c r="D11" s="366"/>
      <c r="E11" s="367"/>
      <c r="F11" s="370">
        <v>2417310000</v>
      </c>
      <c r="G11" s="371">
        <f t="shared" ref="G11:R11" si="2">G39+G48+G57+G66+G75+G84+G93</f>
        <v>187573004</v>
      </c>
      <c r="H11" s="371">
        <f t="shared" si="2"/>
        <v>12700000</v>
      </c>
      <c r="I11" s="371">
        <f t="shared" si="2"/>
        <v>19250000</v>
      </c>
      <c r="J11" s="371">
        <f t="shared" si="2"/>
        <v>28725000</v>
      </c>
      <c r="K11" s="371">
        <f t="shared" si="2"/>
        <v>24160000</v>
      </c>
      <c r="L11" s="371">
        <f t="shared" si="2"/>
        <v>34140000</v>
      </c>
      <c r="M11" s="371">
        <f t="shared" si="2"/>
        <v>29414000</v>
      </c>
      <c r="N11" s="371">
        <f t="shared" si="2"/>
        <v>45419000</v>
      </c>
      <c r="O11" s="371">
        <f t="shared" si="2"/>
        <v>47882000</v>
      </c>
      <c r="P11" s="371">
        <f t="shared" si="2"/>
        <v>49663350</v>
      </c>
      <c r="Q11" s="371">
        <f t="shared" si="2"/>
        <v>57924950</v>
      </c>
      <c r="R11" s="371">
        <f t="shared" si="2"/>
        <v>55490800</v>
      </c>
      <c r="T11" s="45">
        <f t="shared" si="1"/>
        <v>2417310000</v>
      </c>
      <c r="U11" s="45">
        <f t="shared" ref="U11:U17" si="3">+I11</f>
        <v>19250000</v>
      </c>
      <c r="V11" s="45">
        <f t="shared" ref="V11:V17" si="4">+T11-U11</f>
        <v>2398060000</v>
      </c>
      <c r="X11" s="45">
        <f t="shared" ref="X11:X17" si="5">+T11-U11</f>
        <v>2398060000</v>
      </c>
    </row>
    <row r="12" spans="2:24" ht="20.100000000000001" customHeight="1" x14ac:dyDescent="0.25">
      <c r="B12" s="369" t="s">
        <v>128</v>
      </c>
      <c r="C12" s="369" t="s">
        <v>129</v>
      </c>
      <c r="D12" s="366"/>
      <c r="E12" s="367"/>
      <c r="F12" s="370">
        <v>1516720000</v>
      </c>
      <c r="G12" s="372">
        <f t="shared" ref="G12:R12" si="6">G40+G49+G58+G67+G76+G85+G94</f>
        <v>110721652</v>
      </c>
      <c r="H12" s="372">
        <f t="shared" si="6"/>
        <v>0</v>
      </c>
      <c r="I12" s="372">
        <f t="shared" si="6"/>
        <v>0</v>
      </c>
      <c r="J12" s="372">
        <f t="shared" si="6"/>
        <v>0</v>
      </c>
      <c r="K12" s="372">
        <f t="shared" si="6"/>
        <v>0</v>
      </c>
      <c r="L12" s="372">
        <f t="shared" si="6"/>
        <v>0</v>
      </c>
      <c r="M12" s="372">
        <f t="shared" si="6"/>
        <v>0</v>
      </c>
      <c r="N12" s="372">
        <f t="shared" si="6"/>
        <v>0</v>
      </c>
      <c r="O12" s="372">
        <f t="shared" si="6"/>
        <v>0</v>
      </c>
      <c r="P12" s="372">
        <f t="shared" si="6"/>
        <v>0</v>
      </c>
      <c r="Q12" s="372">
        <f t="shared" si="6"/>
        <v>0</v>
      </c>
      <c r="R12" s="372">
        <f t="shared" si="6"/>
        <v>0</v>
      </c>
      <c r="T12" s="45">
        <f t="shared" si="1"/>
        <v>1516720000</v>
      </c>
      <c r="U12" s="45">
        <f t="shared" si="3"/>
        <v>0</v>
      </c>
      <c r="V12" s="45">
        <f t="shared" si="4"/>
        <v>1516720000</v>
      </c>
      <c r="X12" s="45">
        <f t="shared" si="5"/>
        <v>1516720000</v>
      </c>
    </row>
    <row r="13" spans="2:24" ht="20.100000000000001" customHeight="1" x14ac:dyDescent="0.25">
      <c r="B13" s="369" t="s">
        <v>130</v>
      </c>
      <c r="C13" s="369" t="s">
        <v>131</v>
      </c>
      <c r="D13" s="366"/>
      <c r="E13" s="367"/>
      <c r="F13" s="370">
        <v>30360000</v>
      </c>
      <c r="G13" s="372">
        <f t="shared" ref="G13:R13" si="7">G41+G50+G59+G68+G77+G86+G95</f>
        <v>3441560</v>
      </c>
      <c r="H13" s="372">
        <f t="shared" si="7"/>
        <v>0</v>
      </c>
      <c r="I13" s="372">
        <f t="shared" si="7"/>
        <v>0</v>
      </c>
      <c r="J13" s="372">
        <f t="shared" si="7"/>
        <v>0</v>
      </c>
      <c r="K13" s="372">
        <f t="shared" si="7"/>
        <v>0</v>
      </c>
      <c r="L13" s="372">
        <f t="shared" si="7"/>
        <v>3600000</v>
      </c>
      <c r="M13" s="372">
        <f t="shared" si="7"/>
        <v>0</v>
      </c>
      <c r="N13" s="372">
        <f t="shared" si="7"/>
        <v>0</v>
      </c>
      <c r="O13" s="372">
        <f t="shared" si="7"/>
        <v>0</v>
      </c>
      <c r="P13" s="372">
        <f t="shared" si="7"/>
        <v>0</v>
      </c>
      <c r="Q13" s="372">
        <f t="shared" si="7"/>
        <v>0</v>
      </c>
      <c r="R13" s="372">
        <f t="shared" si="7"/>
        <v>0</v>
      </c>
      <c r="T13" s="45">
        <f t="shared" si="1"/>
        <v>30360000</v>
      </c>
      <c r="U13" s="45">
        <f t="shared" si="3"/>
        <v>0</v>
      </c>
      <c r="V13" s="45">
        <f t="shared" si="4"/>
        <v>30360000</v>
      </c>
      <c r="X13" s="45">
        <f t="shared" si="5"/>
        <v>30360000</v>
      </c>
    </row>
    <row r="14" spans="2:24" ht="20.100000000000001" customHeight="1" x14ac:dyDescent="0.25">
      <c r="B14" s="369" t="s">
        <v>132</v>
      </c>
      <c r="C14" s="369" t="s">
        <v>133</v>
      </c>
      <c r="D14" s="366"/>
      <c r="E14" s="367"/>
      <c r="F14" s="370">
        <v>3600000</v>
      </c>
      <c r="G14" s="372">
        <f t="shared" ref="G14:R14" si="8">G42+G51+G60+G69+G78+G87+G96</f>
        <v>975000</v>
      </c>
      <c r="H14" s="372">
        <f t="shared" si="8"/>
        <v>0</v>
      </c>
      <c r="I14" s="372">
        <f t="shared" si="8"/>
        <v>0</v>
      </c>
      <c r="J14" s="372">
        <f t="shared" si="8"/>
        <v>0</v>
      </c>
      <c r="K14" s="372">
        <f t="shared" si="8"/>
        <v>0</v>
      </c>
      <c r="L14" s="372">
        <f t="shared" si="8"/>
        <v>0</v>
      </c>
      <c r="M14" s="372">
        <f t="shared" si="8"/>
        <v>0</v>
      </c>
      <c r="N14" s="372">
        <f t="shared" si="8"/>
        <v>0</v>
      </c>
      <c r="O14" s="372">
        <f t="shared" si="8"/>
        <v>0</v>
      </c>
      <c r="P14" s="372">
        <f t="shared" si="8"/>
        <v>0</v>
      </c>
      <c r="Q14" s="372">
        <f t="shared" si="8"/>
        <v>0</v>
      </c>
      <c r="R14" s="372">
        <f t="shared" si="8"/>
        <v>0</v>
      </c>
      <c r="T14" s="45">
        <f t="shared" si="1"/>
        <v>3600000</v>
      </c>
      <c r="U14" s="45">
        <f t="shared" si="3"/>
        <v>0</v>
      </c>
      <c r="V14" s="45">
        <f t="shared" si="4"/>
        <v>3600000</v>
      </c>
      <c r="X14" s="45">
        <f t="shared" si="5"/>
        <v>3600000</v>
      </c>
    </row>
    <row r="15" spans="2:24" ht="20.100000000000001" customHeight="1" x14ac:dyDescent="0.25">
      <c r="B15" s="369" t="s">
        <v>134</v>
      </c>
      <c r="C15" s="369" t="s">
        <v>135</v>
      </c>
      <c r="D15" s="366"/>
      <c r="E15" s="367"/>
      <c r="F15" s="370">
        <v>59910000</v>
      </c>
      <c r="G15" s="372">
        <f t="shared" ref="G15:R15" si="9">G43+G52+G61+G70+G79+G88+G97</f>
        <v>2681600</v>
      </c>
      <c r="H15" s="372">
        <f t="shared" si="9"/>
        <v>0</v>
      </c>
      <c r="I15" s="372">
        <f t="shared" si="9"/>
        <v>0</v>
      </c>
      <c r="J15" s="372">
        <f t="shared" si="9"/>
        <v>0</v>
      </c>
      <c r="K15" s="372">
        <f t="shared" si="9"/>
        <v>9250000</v>
      </c>
      <c r="L15" s="372">
        <f t="shared" si="9"/>
        <v>1860000</v>
      </c>
      <c r="M15" s="372">
        <f t="shared" si="9"/>
        <v>14000000</v>
      </c>
      <c r="N15" s="372">
        <f t="shared" si="9"/>
        <v>0</v>
      </c>
      <c r="O15" s="372">
        <f t="shared" si="9"/>
        <v>0</v>
      </c>
      <c r="P15" s="372">
        <f t="shared" si="9"/>
        <v>0</v>
      </c>
      <c r="Q15" s="372">
        <f t="shared" si="9"/>
        <v>0</v>
      </c>
      <c r="R15" s="372">
        <f t="shared" si="9"/>
        <v>0</v>
      </c>
      <c r="T15" s="45">
        <f t="shared" si="1"/>
        <v>59910000</v>
      </c>
      <c r="U15" s="45">
        <f t="shared" si="3"/>
        <v>0</v>
      </c>
      <c r="V15" s="45">
        <f t="shared" si="4"/>
        <v>59910000</v>
      </c>
      <c r="X15" s="45">
        <f t="shared" si="5"/>
        <v>59910000</v>
      </c>
    </row>
    <row r="16" spans="2:24" ht="20.100000000000001" customHeight="1" x14ac:dyDescent="0.25">
      <c r="B16" s="369" t="s">
        <v>136</v>
      </c>
      <c r="C16" s="369" t="s">
        <v>137</v>
      </c>
      <c r="D16" s="366"/>
      <c r="E16" s="367"/>
      <c r="F16" s="370">
        <v>6600000</v>
      </c>
      <c r="G16" s="372">
        <f t="shared" ref="G16:R16" si="10">G44+G53+G62+G71+G80+G89+G98</f>
        <v>365160</v>
      </c>
      <c r="H16" s="372">
        <f t="shared" si="10"/>
        <v>0</v>
      </c>
      <c r="I16" s="372">
        <f t="shared" si="10"/>
        <v>0</v>
      </c>
      <c r="J16" s="372">
        <f t="shared" si="10"/>
        <v>0</v>
      </c>
      <c r="K16" s="372">
        <f t="shared" si="10"/>
        <v>0</v>
      </c>
      <c r="L16" s="372">
        <f t="shared" si="10"/>
        <v>0</v>
      </c>
      <c r="M16" s="372">
        <f t="shared" si="10"/>
        <v>0</v>
      </c>
      <c r="N16" s="372">
        <f t="shared" si="10"/>
        <v>0</v>
      </c>
      <c r="O16" s="372">
        <f t="shared" si="10"/>
        <v>0</v>
      </c>
      <c r="P16" s="372">
        <f t="shared" si="10"/>
        <v>0</v>
      </c>
      <c r="Q16" s="372">
        <f t="shared" si="10"/>
        <v>0</v>
      </c>
      <c r="R16" s="372">
        <f t="shared" si="10"/>
        <v>0</v>
      </c>
      <c r="T16" s="45">
        <f t="shared" si="1"/>
        <v>6600000</v>
      </c>
      <c r="U16" s="45">
        <f t="shared" si="3"/>
        <v>0</v>
      </c>
      <c r="V16" s="45">
        <f t="shared" si="4"/>
        <v>6600000</v>
      </c>
      <c r="X16" s="45">
        <f t="shared" si="5"/>
        <v>6600000</v>
      </c>
    </row>
    <row r="17" spans="2:24" ht="20.100000000000001" customHeight="1" x14ac:dyDescent="0.25">
      <c r="B17" s="369" t="s">
        <v>138</v>
      </c>
      <c r="C17" s="369" t="s">
        <v>139</v>
      </c>
      <c r="D17" s="366"/>
      <c r="E17" s="367"/>
      <c r="F17" s="370">
        <v>8000000</v>
      </c>
      <c r="G17" s="372">
        <f t="shared" ref="G17:R17" si="11">G45+G54+G63+G72+G81+G90+G99</f>
        <v>117200</v>
      </c>
      <c r="H17" s="372">
        <f t="shared" si="11"/>
        <v>0</v>
      </c>
      <c r="I17" s="372">
        <f t="shared" si="11"/>
        <v>0</v>
      </c>
      <c r="J17" s="372">
        <f t="shared" si="11"/>
        <v>0</v>
      </c>
      <c r="K17" s="372">
        <f t="shared" si="11"/>
        <v>0</v>
      </c>
      <c r="L17" s="372">
        <f t="shared" si="11"/>
        <v>0</v>
      </c>
      <c r="M17" s="372">
        <f t="shared" si="11"/>
        <v>0</v>
      </c>
      <c r="N17" s="372">
        <f t="shared" si="11"/>
        <v>0</v>
      </c>
      <c r="O17" s="372">
        <f t="shared" si="11"/>
        <v>0</v>
      </c>
      <c r="P17" s="372">
        <f t="shared" si="11"/>
        <v>0</v>
      </c>
      <c r="Q17" s="372">
        <f t="shared" si="11"/>
        <v>0</v>
      </c>
      <c r="R17" s="372">
        <f t="shared" si="11"/>
        <v>0</v>
      </c>
      <c r="T17" s="45">
        <f t="shared" si="1"/>
        <v>8000000</v>
      </c>
      <c r="U17" s="45">
        <f t="shared" si="3"/>
        <v>0</v>
      </c>
      <c r="V17" s="45">
        <f t="shared" si="4"/>
        <v>8000000</v>
      </c>
      <c r="X17" s="45">
        <f t="shared" si="5"/>
        <v>8000000</v>
      </c>
    </row>
    <row r="18" spans="2:24" ht="20.100000000000001" customHeight="1" x14ac:dyDescent="0.25">
      <c r="B18" s="369"/>
      <c r="C18" s="369"/>
      <c r="D18" s="366"/>
      <c r="E18" s="367"/>
      <c r="F18" s="370"/>
      <c r="G18" s="372"/>
      <c r="H18" s="371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T18" s="45"/>
      <c r="U18" s="45"/>
      <c r="V18" s="45"/>
      <c r="X18" s="45"/>
    </row>
    <row r="19" spans="2:24" ht="20.100000000000001" customHeight="1" x14ac:dyDescent="0.25">
      <c r="B19" s="365" t="s">
        <v>140</v>
      </c>
      <c r="C19" s="365" t="s">
        <v>141</v>
      </c>
      <c r="D19" s="366"/>
      <c r="E19" s="367"/>
      <c r="F19" s="368">
        <v>0</v>
      </c>
      <c r="G19" s="368"/>
      <c r="H19" s="373"/>
      <c r="I19" s="370"/>
      <c r="J19" s="368"/>
      <c r="K19" s="370"/>
      <c r="L19" s="370"/>
      <c r="M19" s="368"/>
      <c r="N19" s="368"/>
      <c r="O19" s="368"/>
      <c r="P19" s="368"/>
      <c r="Q19" s="368"/>
      <c r="R19" s="370"/>
      <c r="U19" s="45"/>
      <c r="V19" s="45"/>
    </row>
    <row r="20" spans="2:24" ht="20.100000000000001" customHeight="1" x14ac:dyDescent="0.25">
      <c r="B20" s="365"/>
      <c r="C20" s="365"/>
      <c r="D20" s="374"/>
      <c r="E20" s="375"/>
      <c r="F20" s="368"/>
      <c r="G20" s="368"/>
      <c r="H20" s="373"/>
      <c r="I20" s="370"/>
      <c r="J20" s="368"/>
      <c r="K20" s="368"/>
      <c r="L20" s="370"/>
      <c r="M20" s="368"/>
      <c r="N20" s="368"/>
      <c r="O20" s="368"/>
      <c r="P20" s="368"/>
      <c r="Q20" s="368"/>
      <c r="R20" s="370"/>
      <c r="U20" s="45"/>
      <c r="V20" s="45"/>
    </row>
    <row r="21" spans="2:24" ht="20.100000000000001" customHeight="1" x14ac:dyDescent="0.25">
      <c r="B21" s="376"/>
      <c r="C21" s="376"/>
      <c r="D21" s="377"/>
      <c r="E21" s="378"/>
      <c r="F21" s="379"/>
      <c r="G21" s="380"/>
      <c r="H21" s="381"/>
      <c r="I21" s="379"/>
      <c r="J21" s="380"/>
      <c r="K21" s="380"/>
      <c r="L21" s="379"/>
      <c r="M21" s="380"/>
      <c r="N21" s="380"/>
      <c r="O21" s="380"/>
      <c r="P21" s="380"/>
      <c r="Q21" s="380"/>
      <c r="R21" s="379"/>
      <c r="U21" s="45"/>
      <c r="V21" s="45"/>
    </row>
    <row r="22" spans="2:24" ht="29.25" customHeight="1" thickBot="1" x14ac:dyDescent="0.3">
      <c r="B22" s="382"/>
      <c r="C22" s="665" t="s">
        <v>142</v>
      </c>
      <c r="D22" s="666"/>
      <c r="E22" s="667"/>
      <c r="F22" s="383">
        <f t="shared" ref="F22:R22" si="12">+F10+F19+F20+F21</f>
        <v>4042500000</v>
      </c>
      <c r="G22" s="383">
        <f t="shared" si="12"/>
        <v>305875176</v>
      </c>
      <c r="H22" s="383">
        <f t="shared" si="12"/>
        <v>12700000</v>
      </c>
      <c r="I22" s="383">
        <f t="shared" si="12"/>
        <v>19250000</v>
      </c>
      <c r="J22" s="383">
        <f t="shared" si="12"/>
        <v>28725000</v>
      </c>
      <c r="K22" s="383">
        <f t="shared" si="12"/>
        <v>33410000</v>
      </c>
      <c r="L22" s="383">
        <f t="shared" si="12"/>
        <v>39600000</v>
      </c>
      <c r="M22" s="383">
        <f t="shared" si="12"/>
        <v>43414000</v>
      </c>
      <c r="N22" s="383">
        <f t="shared" si="12"/>
        <v>45419000</v>
      </c>
      <c r="O22" s="383">
        <f t="shared" si="12"/>
        <v>47882000</v>
      </c>
      <c r="P22" s="383">
        <f t="shared" si="12"/>
        <v>49663350</v>
      </c>
      <c r="Q22" s="383">
        <f t="shared" si="12"/>
        <v>57924950</v>
      </c>
      <c r="R22" s="383">
        <f t="shared" si="12"/>
        <v>55490800</v>
      </c>
    </row>
    <row r="23" spans="2:24" ht="13.5" customHeight="1" thickTop="1" x14ac:dyDescent="0.25">
      <c r="B23" s="384"/>
      <c r="C23" s="385"/>
      <c r="D23" s="385"/>
      <c r="E23" s="385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</row>
    <row r="24" spans="2:24" ht="15.75" x14ac:dyDescent="0.25">
      <c r="B24" s="356"/>
      <c r="C24" s="356"/>
      <c r="D24" s="356"/>
      <c r="E24" s="356"/>
      <c r="F24" s="356"/>
      <c r="G24" s="356"/>
      <c r="H24" s="356"/>
      <c r="I24" s="356"/>
      <c r="J24" s="356"/>
      <c r="K24" s="387"/>
      <c r="L24" s="388"/>
      <c r="M24" s="389"/>
      <c r="N24" s="390" t="s">
        <v>358</v>
      </c>
      <c r="O24" s="390"/>
      <c r="P24" s="390"/>
    </row>
    <row r="25" spans="2:24" ht="15.75" x14ac:dyDescent="0.25">
      <c r="B25" s="356"/>
      <c r="C25" s="356"/>
      <c r="D25" s="668" t="s">
        <v>143</v>
      </c>
      <c r="E25" s="668"/>
      <c r="F25" s="668"/>
      <c r="G25" s="391"/>
      <c r="H25" s="391"/>
      <c r="I25" s="356"/>
      <c r="J25" s="356"/>
      <c r="K25" s="356"/>
      <c r="L25" s="388"/>
      <c r="M25" s="389"/>
      <c r="N25" s="356"/>
      <c r="O25" s="356"/>
      <c r="P25" s="356"/>
    </row>
    <row r="26" spans="2:24" ht="15.75" x14ac:dyDescent="0.25">
      <c r="B26" s="356"/>
      <c r="C26" s="356"/>
      <c r="D26" s="668" t="s">
        <v>145</v>
      </c>
      <c r="E26" s="668"/>
      <c r="F26" s="668"/>
      <c r="G26" s="391"/>
      <c r="H26" s="391"/>
      <c r="I26" s="356"/>
      <c r="J26" s="356"/>
      <c r="K26" s="356"/>
      <c r="L26" s="392"/>
      <c r="M26" s="392"/>
      <c r="N26" s="390" t="s">
        <v>144</v>
      </c>
      <c r="O26" s="390"/>
      <c r="P26" s="390"/>
    </row>
    <row r="27" spans="2:24" ht="15.75" x14ac:dyDescent="0.25">
      <c r="B27" s="356"/>
      <c r="C27" s="356"/>
      <c r="D27" s="390"/>
      <c r="E27" s="390"/>
      <c r="F27" s="390"/>
      <c r="G27" s="391"/>
      <c r="H27" s="391"/>
      <c r="I27" s="356"/>
      <c r="J27" s="356"/>
      <c r="K27" s="356"/>
      <c r="L27" s="392"/>
      <c r="M27" s="392"/>
    </row>
    <row r="28" spans="2:24" ht="15.75" x14ac:dyDescent="0.25">
      <c r="B28" s="356"/>
      <c r="C28" s="356"/>
      <c r="D28" s="390"/>
      <c r="E28" s="390"/>
      <c r="F28" s="390"/>
      <c r="G28" s="391"/>
      <c r="H28" s="391"/>
      <c r="I28" s="356"/>
      <c r="J28" s="356"/>
      <c r="K28" s="356"/>
      <c r="L28" s="392"/>
      <c r="M28" s="392"/>
      <c r="N28" s="356"/>
      <c r="O28" s="356"/>
      <c r="P28" s="356"/>
    </row>
    <row r="29" spans="2:24" ht="15.75" x14ac:dyDescent="0.25">
      <c r="B29" s="356"/>
      <c r="C29" s="356"/>
      <c r="D29" s="356"/>
      <c r="E29" s="356"/>
      <c r="F29" s="356"/>
      <c r="G29" s="391"/>
      <c r="H29" s="391"/>
      <c r="I29" s="356"/>
      <c r="J29" s="387"/>
      <c r="K29" s="356"/>
      <c r="L29" s="392"/>
      <c r="M29" s="392"/>
      <c r="N29" s="356"/>
      <c r="O29" s="356"/>
      <c r="P29" s="356"/>
    </row>
    <row r="30" spans="2:24" ht="15.75" x14ac:dyDescent="0.25">
      <c r="B30" s="356"/>
      <c r="C30" s="356"/>
      <c r="D30" s="356"/>
      <c r="E30" s="356"/>
      <c r="F30" s="356"/>
      <c r="G30" s="391"/>
      <c r="H30" s="391"/>
      <c r="I30" s="356"/>
      <c r="J30" s="391"/>
      <c r="K30" s="356"/>
      <c r="L30" s="392"/>
      <c r="M30" s="392"/>
      <c r="N30" s="393" t="s">
        <v>104</v>
      </c>
      <c r="O30" s="393"/>
      <c r="P30" s="393"/>
    </row>
    <row r="31" spans="2:24" ht="15.75" x14ac:dyDescent="0.25">
      <c r="B31" s="356"/>
      <c r="C31" s="356"/>
      <c r="D31" s="659" t="s">
        <v>86</v>
      </c>
      <c r="E31" s="659"/>
      <c r="F31" s="659"/>
      <c r="G31" s="391"/>
      <c r="H31" s="391"/>
      <c r="I31" s="356"/>
      <c r="J31" s="387"/>
      <c r="K31" s="356"/>
      <c r="L31" s="393"/>
      <c r="M31" s="394"/>
      <c r="N31" s="395" t="s">
        <v>147</v>
      </c>
      <c r="O31" s="395"/>
      <c r="P31" s="395"/>
    </row>
    <row r="32" spans="2:24" ht="15.75" x14ac:dyDescent="0.25">
      <c r="B32" s="356"/>
      <c r="C32" s="356"/>
      <c r="D32" s="660" t="s">
        <v>146</v>
      </c>
      <c r="E32" s="660"/>
      <c r="F32" s="660"/>
      <c r="G32" s="391"/>
      <c r="H32" s="391"/>
      <c r="I32" s="356"/>
      <c r="J32" s="356"/>
      <c r="K32" s="356"/>
      <c r="L32" s="395"/>
      <c r="M32" s="396"/>
      <c r="N32" s="396"/>
      <c r="O32" s="396"/>
      <c r="P32" s="396"/>
      <c r="Q32" s="356"/>
      <c r="R32" s="396"/>
    </row>
    <row r="33" spans="2:18" ht="15.75" x14ac:dyDescent="0.25">
      <c r="B33" s="356"/>
      <c r="C33" s="356"/>
      <c r="D33" s="356"/>
      <c r="E33" s="356"/>
      <c r="F33" s="356"/>
      <c r="G33" s="391"/>
      <c r="H33" s="391"/>
      <c r="I33" s="356"/>
      <c r="J33" s="356"/>
      <c r="K33" s="356"/>
      <c r="L33" s="356"/>
      <c r="M33" s="356"/>
      <c r="N33" s="356"/>
      <c r="O33" s="356"/>
      <c r="P33" s="356"/>
      <c r="Q33" s="356"/>
      <c r="R33" s="356"/>
    </row>
    <row r="34" spans="2:18" ht="15.75" x14ac:dyDescent="0.25">
      <c r="B34" s="356"/>
      <c r="C34" s="356"/>
      <c r="D34" s="356"/>
      <c r="E34" s="356"/>
      <c r="F34" s="356"/>
      <c r="G34" s="391"/>
      <c r="H34" s="391"/>
      <c r="I34" s="356"/>
      <c r="J34" s="391"/>
      <c r="K34" s="391"/>
      <c r="L34" s="356"/>
      <c r="M34" s="391"/>
      <c r="N34" s="391"/>
      <c r="O34" s="391"/>
      <c r="P34" s="391"/>
      <c r="Q34" s="391"/>
      <c r="R34" s="356"/>
    </row>
    <row r="35" spans="2:18" ht="14.25" x14ac:dyDescent="0.2">
      <c r="B35" s="661"/>
      <c r="C35" s="661"/>
      <c r="D35" s="661"/>
      <c r="E35" s="59"/>
      <c r="G35" s="397"/>
      <c r="H35" s="397"/>
      <c r="L35" s="52"/>
      <c r="M35" s="53"/>
      <c r="N35" s="53"/>
      <c r="O35" s="53"/>
      <c r="P35" s="53"/>
      <c r="R35" s="53"/>
    </row>
    <row r="36" spans="2:18" ht="15.75" x14ac:dyDescent="0.2">
      <c r="D36" s="60"/>
      <c r="E36" s="59" t="s">
        <v>359</v>
      </c>
      <c r="G36" s="398" t="s">
        <v>343</v>
      </c>
      <c r="H36" s="398" t="s">
        <v>344</v>
      </c>
      <c r="I36" s="398" t="s">
        <v>345</v>
      </c>
      <c r="J36" s="398" t="s">
        <v>346</v>
      </c>
      <c r="K36" s="398" t="s">
        <v>347</v>
      </c>
      <c r="L36" s="398" t="s">
        <v>348</v>
      </c>
      <c r="M36" s="398" t="s">
        <v>349</v>
      </c>
      <c r="N36" s="398" t="s">
        <v>350</v>
      </c>
      <c r="O36" s="398" t="s">
        <v>351</v>
      </c>
      <c r="P36" s="398" t="s">
        <v>352</v>
      </c>
      <c r="Q36" s="398" t="s">
        <v>353</v>
      </c>
      <c r="R36" s="398" t="s">
        <v>354</v>
      </c>
    </row>
    <row r="37" spans="2:18" ht="15.75" x14ac:dyDescent="0.25">
      <c r="G37" s="364">
        <v>4</v>
      </c>
      <c r="H37" s="364">
        <v>5</v>
      </c>
      <c r="I37" s="364">
        <v>6</v>
      </c>
      <c r="J37" s="364">
        <v>7</v>
      </c>
      <c r="K37" s="364">
        <v>8</v>
      </c>
      <c r="L37" s="364">
        <v>9</v>
      </c>
      <c r="M37" s="364">
        <v>10</v>
      </c>
      <c r="N37" s="364">
        <v>11</v>
      </c>
      <c r="O37" s="364">
        <v>12</v>
      </c>
      <c r="P37" s="364">
        <v>13</v>
      </c>
      <c r="Q37" s="364">
        <v>14</v>
      </c>
      <c r="R37" s="364">
        <v>15</v>
      </c>
    </row>
    <row r="38" spans="2:18" ht="15.75" x14ac:dyDescent="0.25">
      <c r="C38" s="1" t="s">
        <v>495</v>
      </c>
      <c r="G38" s="655">
        <v>25800000</v>
      </c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</row>
    <row r="39" spans="2:18" ht="15.75" x14ac:dyDescent="0.25">
      <c r="C39" s="369" t="s">
        <v>127</v>
      </c>
      <c r="G39" s="371">
        <v>15000000</v>
      </c>
      <c r="H39" s="371"/>
      <c r="I39" s="370"/>
      <c r="J39" s="370"/>
      <c r="K39" s="370"/>
      <c r="L39" s="370"/>
      <c r="M39" s="370"/>
      <c r="N39" s="370"/>
      <c r="O39" s="370"/>
      <c r="P39" s="370"/>
      <c r="Q39" s="370"/>
      <c r="R39" s="370"/>
    </row>
    <row r="40" spans="2:18" ht="15.75" x14ac:dyDescent="0.25">
      <c r="C40" s="369" t="s">
        <v>129</v>
      </c>
      <c r="G40" s="372">
        <v>12750000</v>
      </c>
      <c r="H40" s="371"/>
      <c r="I40" s="370"/>
      <c r="J40" s="370"/>
      <c r="K40" s="370"/>
      <c r="L40" s="370"/>
      <c r="M40" s="370"/>
      <c r="N40" s="370"/>
      <c r="O40" s="370"/>
      <c r="P40" s="370"/>
      <c r="Q40" s="370"/>
      <c r="R40" s="370"/>
    </row>
    <row r="41" spans="2:18" ht="15.75" x14ac:dyDescent="0.25">
      <c r="C41" s="369" t="s">
        <v>131</v>
      </c>
      <c r="G41" s="372">
        <v>2600000</v>
      </c>
      <c r="H41" s="371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2:18" ht="15.75" x14ac:dyDescent="0.25">
      <c r="C42" s="369" t="s">
        <v>133</v>
      </c>
      <c r="G42" s="372">
        <v>150000</v>
      </c>
      <c r="H42" s="371"/>
      <c r="I42" s="370"/>
      <c r="J42" s="370"/>
      <c r="K42" s="370"/>
      <c r="L42" s="370"/>
      <c r="M42" s="370"/>
      <c r="N42" s="370"/>
      <c r="O42" s="370"/>
      <c r="P42" s="370"/>
      <c r="Q42" s="370"/>
      <c r="R42" s="370"/>
    </row>
    <row r="43" spans="2:18" ht="15.75" x14ac:dyDescent="0.25">
      <c r="C43" s="369" t="s">
        <v>135</v>
      </c>
      <c r="G43" s="372"/>
      <c r="H43" s="371"/>
      <c r="I43" s="370"/>
      <c r="J43" s="370"/>
      <c r="K43" s="370"/>
      <c r="L43" s="370"/>
      <c r="M43" s="370"/>
      <c r="N43" s="370"/>
      <c r="O43" s="370"/>
      <c r="P43" s="370"/>
      <c r="Q43" s="370"/>
      <c r="R43" s="370"/>
    </row>
    <row r="44" spans="2:18" ht="15.75" x14ac:dyDescent="0.25">
      <c r="C44" s="369" t="s">
        <v>137</v>
      </c>
      <c r="G44" s="372"/>
      <c r="H44" s="371"/>
      <c r="I44" s="370"/>
      <c r="J44" s="370"/>
      <c r="K44" s="370"/>
      <c r="L44" s="370"/>
      <c r="M44" s="370"/>
      <c r="N44" s="370"/>
      <c r="O44" s="370"/>
      <c r="P44" s="370"/>
      <c r="Q44" s="370"/>
      <c r="R44" s="370"/>
    </row>
    <row r="45" spans="2:18" ht="15.75" x14ac:dyDescent="0.25">
      <c r="C45" s="369" t="s">
        <v>139</v>
      </c>
      <c r="G45" s="372"/>
      <c r="H45" s="371"/>
      <c r="I45" s="370"/>
      <c r="J45" s="370"/>
      <c r="K45" s="370"/>
      <c r="L45" s="370"/>
      <c r="M45" s="370"/>
      <c r="N45" s="370"/>
      <c r="O45" s="370"/>
      <c r="P45" s="370"/>
      <c r="Q45" s="370"/>
      <c r="R45" s="370"/>
    </row>
    <row r="46" spans="2:18" ht="15.75" x14ac:dyDescent="0.25">
      <c r="G46" s="541">
        <f t="shared" ref="G46:R46" si="13">SUM(G39:G45)</f>
        <v>30500000</v>
      </c>
      <c r="H46" s="541">
        <f t="shared" si="13"/>
        <v>0</v>
      </c>
      <c r="I46" s="541">
        <f t="shared" si="13"/>
        <v>0</v>
      </c>
      <c r="J46" s="541">
        <f t="shared" si="13"/>
        <v>0</v>
      </c>
      <c r="K46" s="541">
        <f t="shared" si="13"/>
        <v>0</v>
      </c>
      <c r="L46" s="541">
        <f t="shared" si="13"/>
        <v>0</v>
      </c>
      <c r="M46" s="541">
        <f t="shared" si="13"/>
        <v>0</v>
      </c>
      <c r="N46" s="541">
        <f t="shared" si="13"/>
        <v>0</v>
      </c>
      <c r="O46" s="541">
        <f t="shared" si="13"/>
        <v>0</v>
      </c>
      <c r="P46" s="541">
        <f t="shared" si="13"/>
        <v>0</v>
      </c>
      <c r="Q46" s="541">
        <f t="shared" si="13"/>
        <v>0</v>
      </c>
      <c r="R46" s="541">
        <f t="shared" si="13"/>
        <v>0</v>
      </c>
    </row>
    <row r="47" spans="2:18" ht="15.75" x14ac:dyDescent="0.25">
      <c r="C47" s="1" t="s">
        <v>496</v>
      </c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</row>
    <row r="48" spans="2:18" ht="15.75" x14ac:dyDescent="0.25">
      <c r="C48" s="369" t="s">
        <v>127</v>
      </c>
      <c r="G48" s="371">
        <v>10325000</v>
      </c>
      <c r="H48" s="371"/>
      <c r="I48" s="370"/>
      <c r="J48" s="370"/>
      <c r="K48" s="370"/>
      <c r="L48" s="370"/>
      <c r="M48" s="370"/>
      <c r="N48" s="370"/>
      <c r="O48" s="370"/>
      <c r="P48" s="370"/>
      <c r="Q48" s="370"/>
      <c r="R48" s="370"/>
    </row>
    <row r="49" spans="3:18" ht="15.75" x14ac:dyDescent="0.25">
      <c r="C49" s="369" t="s">
        <v>129</v>
      </c>
      <c r="G49" s="372"/>
      <c r="H49" s="371"/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3:18" ht="15.75" x14ac:dyDescent="0.25">
      <c r="C50" s="369" t="s">
        <v>131</v>
      </c>
      <c r="G50" s="372">
        <v>400000</v>
      </c>
      <c r="H50" s="371"/>
      <c r="I50" s="370"/>
      <c r="J50" s="370"/>
      <c r="K50" s="370"/>
      <c r="L50" s="370"/>
      <c r="M50" s="370"/>
      <c r="N50" s="370"/>
      <c r="O50" s="370"/>
      <c r="P50" s="370"/>
      <c r="Q50" s="370"/>
      <c r="R50" s="370"/>
    </row>
    <row r="51" spans="3:18" ht="15.75" x14ac:dyDescent="0.25">
      <c r="C51" s="369" t="s">
        <v>133</v>
      </c>
      <c r="G51" s="372"/>
      <c r="H51" s="371"/>
      <c r="I51" s="370"/>
      <c r="J51" s="370"/>
      <c r="K51" s="370"/>
      <c r="L51" s="370"/>
      <c r="M51" s="370"/>
      <c r="N51" s="370"/>
      <c r="O51" s="370"/>
      <c r="P51" s="370"/>
      <c r="Q51" s="370"/>
      <c r="R51" s="370"/>
    </row>
    <row r="52" spans="3:18" ht="15.75" x14ac:dyDescent="0.25">
      <c r="C52" s="369" t="s">
        <v>135</v>
      </c>
      <c r="G52" s="372"/>
      <c r="H52" s="371"/>
      <c r="I52" s="370"/>
      <c r="J52" s="370"/>
      <c r="K52" s="370"/>
      <c r="L52" s="370"/>
      <c r="M52" s="370"/>
      <c r="N52" s="370"/>
      <c r="O52" s="370"/>
      <c r="P52" s="370"/>
      <c r="Q52" s="370"/>
      <c r="R52" s="370"/>
    </row>
    <row r="53" spans="3:18" ht="15.75" x14ac:dyDescent="0.25">
      <c r="C53" s="369" t="s">
        <v>137</v>
      </c>
      <c r="G53" s="372">
        <v>80000</v>
      </c>
      <c r="H53" s="371"/>
      <c r="I53" s="370"/>
      <c r="J53" s="370"/>
      <c r="K53" s="370"/>
      <c r="L53" s="370"/>
      <c r="M53" s="370"/>
      <c r="N53" s="370"/>
      <c r="O53" s="370"/>
      <c r="P53" s="370"/>
      <c r="Q53" s="370"/>
      <c r="R53" s="370"/>
    </row>
    <row r="54" spans="3:18" ht="15.75" x14ac:dyDescent="0.25">
      <c r="C54" s="369" t="s">
        <v>139</v>
      </c>
      <c r="G54" s="372"/>
      <c r="H54" s="371"/>
      <c r="I54" s="370"/>
      <c r="J54" s="370"/>
      <c r="K54" s="370"/>
      <c r="L54" s="370"/>
      <c r="M54" s="370"/>
      <c r="N54" s="370"/>
      <c r="O54" s="370"/>
      <c r="P54" s="370"/>
      <c r="Q54" s="370"/>
      <c r="R54" s="370"/>
    </row>
    <row r="55" spans="3:18" ht="15.75" x14ac:dyDescent="0.25">
      <c r="G55" s="541">
        <f t="shared" ref="G55:R55" si="14">SUM(G48:G54)</f>
        <v>10805000</v>
      </c>
      <c r="H55" s="541">
        <f t="shared" si="14"/>
        <v>0</v>
      </c>
      <c r="I55" s="541">
        <f t="shared" si="14"/>
        <v>0</v>
      </c>
      <c r="J55" s="541">
        <f t="shared" si="14"/>
        <v>0</v>
      </c>
      <c r="K55" s="541">
        <f t="shared" si="14"/>
        <v>0</v>
      </c>
      <c r="L55" s="541">
        <f t="shared" si="14"/>
        <v>0</v>
      </c>
      <c r="M55" s="541">
        <f t="shared" si="14"/>
        <v>0</v>
      </c>
      <c r="N55" s="541">
        <f t="shared" si="14"/>
        <v>0</v>
      </c>
      <c r="O55" s="541">
        <f t="shared" si="14"/>
        <v>0</v>
      </c>
      <c r="P55" s="541">
        <f t="shared" si="14"/>
        <v>0</v>
      </c>
      <c r="Q55" s="541">
        <f t="shared" si="14"/>
        <v>0</v>
      </c>
      <c r="R55" s="541">
        <f t="shared" si="14"/>
        <v>0</v>
      </c>
    </row>
    <row r="56" spans="3:18" ht="15.75" x14ac:dyDescent="0.25">
      <c r="C56" s="1" t="s">
        <v>497</v>
      </c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</row>
    <row r="57" spans="3:18" ht="15.75" x14ac:dyDescent="0.25">
      <c r="C57" s="369" t="s">
        <v>127</v>
      </c>
      <c r="G57" s="371">
        <v>121669129</v>
      </c>
      <c r="H57" s="371"/>
      <c r="I57" s="370"/>
      <c r="J57" s="370"/>
      <c r="K57" s="370"/>
      <c r="L57" s="370"/>
      <c r="M57" s="370"/>
      <c r="N57" s="370"/>
      <c r="O57" s="370"/>
      <c r="P57" s="370"/>
      <c r="Q57" s="370"/>
      <c r="R57" s="370"/>
    </row>
    <row r="58" spans="3:18" ht="15.75" x14ac:dyDescent="0.25">
      <c r="C58" s="369" t="s">
        <v>129</v>
      </c>
      <c r="G58" s="372">
        <v>4443052</v>
      </c>
      <c r="H58" s="371"/>
      <c r="I58" s="370"/>
      <c r="J58" s="370"/>
      <c r="K58" s="370"/>
      <c r="L58" s="370"/>
      <c r="M58" s="370"/>
      <c r="N58" s="370"/>
      <c r="O58" s="370"/>
      <c r="P58" s="370"/>
      <c r="Q58" s="370"/>
      <c r="R58" s="370"/>
    </row>
    <row r="59" spans="3:18" ht="15.75" x14ac:dyDescent="0.25">
      <c r="C59" s="369" t="s">
        <v>131</v>
      </c>
      <c r="G59" s="372">
        <v>35160</v>
      </c>
      <c r="H59" s="371"/>
      <c r="I59" s="370"/>
      <c r="J59" s="370"/>
      <c r="K59" s="370"/>
      <c r="L59" s="370"/>
      <c r="M59" s="370"/>
      <c r="N59" s="370"/>
      <c r="O59" s="370"/>
      <c r="P59" s="370"/>
      <c r="Q59" s="370"/>
      <c r="R59" s="370"/>
    </row>
    <row r="60" spans="3:18" ht="15.75" x14ac:dyDescent="0.25">
      <c r="C60" s="369" t="s">
        <v>133</v>
      </c>
      <c r="G60" s="372"/>
      <c r="H60" s="371"/>
      <c r="I60" s="370"/>
      <c r="J60" s="370"/>
      <c r="K60" s="370"/>
      <c r="L60" s="370"/>
      <c r="M60" s="370"/>
      <c r="N60" s="370"/>
      <c r="O60" s="370"/>
      <c r="P60" s="370"/>
      <c r="Q60" s="370"/>
      <c r="R60" s="370"/>
    </row>
    <row r="61" spans="3:18" ht="15.75" x14ac:dyDescent="0.25">
      <c r="C61" s="369" t="s">
        <v>135</v>
      </c>
      <c r="G61" s="372"/>
      <c r="H61" s="371"/>
      <c r="I61" s="370"/>
      <c r="J61" s="370"/>
      <c r="K61" s="370"/>
      <c r="L61" s="370"/>
      <c r="M61" s="370"/>
      <c r="N61" s="370"/>
      <c r="O61" s="370"/>
      <c r="P61" s="370"/>
      <c r="Q61" s="370"/>
      <c r="R61" s="370"/>
    </row>
    <row r="62" spans="3:18" ht="15.75" x14ac:dyDescent="0.25">
      <c r="C62" s="369" t="s">
        <v>137</v>
      </c>
      <c r="G62" s="372">
        <v>35160</v>
      </c>
      <c r="H62" s="371"/>
      <c r="I62" s="370"/>
      <c r="J62" s="370"/>
      <c r="K62" s="370"/>
      <c r="L62" s="370"/>
      <c r="M62" s="370"/>
      <c r="N62" s="370"/>
      <c r="O62" s="370"/>
      <c r="P62" s="370"/>
      <c r="Q62" s="370"/>
      <c r="R62" s="370"/>
    </row>
    <row r="63" spans="3:18" ht="15.75" x14ac:dyDescent="0.25">
      <c r="C63" s="369" t="s">
        <v>139</v>
      </c>
      <c r="G63" s="372">
        <v>117200</v>
      </c>
      <c r="H63" s="371"/>
      <c r="I63" s="370"/>
      <c r="J63" s="370"/>
      <c r="K63" s="370"/>
      <c r="L63" s="370"/>
      <c r="M63" s="370"/>
      <c r="N63" s="370"/>
      <c r="O63" s="370"/>
      <c r="P63" s="370"/>
      <c r="Q63" s="370"/>
      <c r="R63" s="370"/>
    </row>
    <row r="64" spans="3:18" ht="15.75" x14ac:dyDescent="0.25">
      <c r="G64" s="541">
        <f t="shared" ref="G64:R64" si="15">SUM(G57:G63)</f>
        <v>126299701</v>
      </c>
      <c r="H64" s="541">
        <f t="shared" si="15"/>
        <v>0</v>
      </c>
      <c r="I64" s="541">
        <f t="shared" si="15"/>
        <v>0</v>
      </c>
      <c r="J64" s="541">
        <f t="shared" si="15"/>
        <v>0</v>
      </c>
      <c r="K64" s="541">
        <f t="shared" si="15"/>
        <v>0</v>
      </c>
      <c r="L64" s="541">
        <f t="shared" si="15"/>
        <v>0</v>
      </c>
      <c r="M64" s="541">
        <f t="shared" si="15"/>
        <v>0</v>
      </c>
      <c r="N64" s="541">
        <f t="shared" si="15"/>
        <v>0</v>
      </c>
      <c r="O64" s="541">
        <f t="shared" si="15"/>
        <v>0</v>
      </c>
      <c r="P64" s="541">
        <f t="shared" si="15"/>
        <v>0</v>
      </c>
      <c r="Q64" s="541">
        <f t="shared" si="15"/>
        <v>0</v>
      </c>
      <c r="R64" s="541">
        <f t="shared" si="15"/>
        <v>0</v>
      </c>
    </row>
    <row r="65" spans="3:18" ht="15.75" x14ac:dyDescent="0.25">
      <c r="C65" s="1" t="s">
        <v>498</v>
      </c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</row>
    <row r="66" spans="3:18" ht="15.75" x14ac:dyDescent="0.25">
      <c r="C66" s="369" t="s">
        <v>127</v>
      </c>
      <c r="G66" s="371">
        <v>11365900</v>
      </c>
      <c r="H66" s="371">
        <v>12700000</v>
      </c>
      <c r="I66" s="370">
        <v>19250000</v>
      </c>
      <c r="J66" s="370">
        <v>28725000</v>
      </c>
      <c r="K66" s="370">
        <v>24160000</v>
      </c>
      <c r="L66" s="370">
        <v>34140000</v>
      </c>
      <c r="M66" s="370">
        <v>29414000</v>
      </c>
      <c r="N66" s="370">
        <v>45419000</v>
      </c>
      <c r="O66" s="370">
        <v>47882000</v>
      </c>
      <c r="P66" s="370">
        <v>49663350</v>
      </c>
      <c r="Q66" s="370">
        <v>57924950</v>
      </c>
      <c r="R66" s="370">
        <v>55490800</v>
      </c>
    </row>
    <row r="67" spans="3:18" ht="15.75" x14ac:dyDescent="0.25">
      <c r="C67" s="369" t="s">
        <v>129</v>
      </c>
      <c r="G67" s="372"/>
      <c r="H67" s="371"/>
      <c r="I67" s="370"/>
      <c r="J67" s="370"/>
      <c r="K67" s="370"/>
      <c r="L67" s="370"/>
      <c r="M67" s="370"/>
      <c r="N67" s="370"/>
      <c r="O67" s="370"/>
      <c r="P67" s="370"/>
      <c r="Q67" s="370"/>
      <c r="R67" s="370"/>
    </row>
    <row r="68" spans="3:18" ht="15.75" x14ac:dyDescent="0.25">
      <c r="C68" s="369" t="s">
        <v>131</v>
      </c>
      <c r="G68" s="372"/>
      <c r="H68" s="371"/>
      <c r="I68" s="370"/>
      <c r="J68" s="370"/>
      <c r="K68" s="370"/>
      <c r="L68" s="370">
        <v>3600000</v>
      </c>
      <c r="M68" s="370"/>
      <c r="N68" s="370"/>
      <c r="O68" s="370"/>
      <c r="P68" s="370"/>
      <c r="Q68" s="370"/>
      <c r="R68" s="370"/>
    </row>
    <row r="69" spans="3:18" ht="15.75" x14ac:dyDescent="0.25">
      <c r="C69" s="369" t="s">
        <v>133</v>
      </c>
      <c r="G69" s="372"/>
      <c r="H69" s="371"/>
      <c r="I69" s="370"/>
      <c r="J69" s="370"/>
      <c r="K69" s="370"/>
      <c r="L69" s="370"/>
      <c r="M69" s="370"/>
      <c r="N69" s="370"/>
      <c r="O69" s="370"/>
      <c r="P69" s="370"/>
      <c r="Q69" s="370"/>
      <c r="R69" s="370"/>
    </row>
    <row r="70" spans="3:18" ht="15.75" x14ac:dyDescent="0.25">
      <c r="C70" s="369" t="s">
        <v>135</v>
      </c>
      <c r="G70" s="372"/>
      <c r="H70" s="371"/>
      <c r="I70" s="370"/>
      <c r="J70" s="370"/>
      <c r="K70" s="370">
        <v>9250000</v>
      </c>
      <c r="L70" s="370">
        <v>1860000</v>
      </c>
      <c r="M70" s="370">
        <v>14000000</v>
      </c>
      <c r="N70" s="370"/>
      <c r="O70" s="370"/>
      <c r="P70" s="370"/>
      <c r="Q70" s="370"/>
      <c r="R70" s="370"/>
    </row>
    <row r="71" spans="3:18" ht="15.75" x14ac:dyDescent="0.25">
      <c r="C71" s="369" t="s">
        <v>137</v>
      </c>
      <c r="G71" s="372"/>
      <c r="H71" s="371"/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3:18" ht="15.75" x14ac:dyDescent="0.25">
      <c r="C72" s="369" t="s">
        <v>139</v>
      </c>
      <c r="G72" s="372"/>
      <c r="H72" s="371"/>
      <c r="I72" s="370"/>
      <c r="J72" s="370"/>
      <c r="K72" s="379"/>
      <c r="L72" s="370"/>
      <c r="M72" s="370"/>
      <c r="N72" s="370"/>
      <c r="O72" s="370"/>
      <c r="P72" s="370"/>
      <c r="Q72" s="370"/>
      <c r="R72" s="370"/>
    </row>
    <row r="73" spans="3:18" ht="15.75" x14ac:dyDescent="0.25">
      <c r="G73" s="541">
        <f>SUM(G66:G72)</f>
        <v>11365900</v>
      </c>
      <c r="H73" s="541">
        <f t="shared" ref="H73:R73" si="16">SUM(H66:H72)</f>
        <v>12700000</v>
      </c>
      <c r="I73" s="541">
        <f t="shared" si="16"/>
        <v>19250000</v>
      </c>
      <c r="J73" s="541">
        <f t="shared" si="16"/>
        <v>28725000</v>
      </c>
      <c r="K73" s="541">
        <f t="shared" si="16"/>
        <v>33410000</v>
      </c>
      <c r="L73" s="541">
        <f t="shared" si="16"/>
        <v>39600000</v>
      </c>
      <c r="M73" s="541">
        <f t="shared" si="16"/>
        <v>43414000</v>
      </c>
      <c r="N73" s="541">
        <f t="shared" si="16"/>
        <v>45419000</v>
      </c>
      <c r="O73" s="541">
        <f t="shared" si="16"/>
        <v>47882000</v>
      </c>
      <c r="P73" s="541">
        <f t="shared" si="16"/>
        <v>49663350</v>
      </c>
      <c r="Q73" s="541">
        <f t="shared" si="16"/>
        <v>57924950</v>
      </c>
      <c r="R73" s="541">
        <f t="shared" si="16"/>
        <v>55490800</v>
      </c>
    </row>
    <row r="74" spans="3:18" ht="15.75" x14ac:dyDescent="0.25">
      <c r="C74" s="1" t="s">
        <v>499</v>
      </c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</row>
    <row r="75" spans="3:18" ht="15.75" x14ac:dyDescent="0.25">
      <c r="C75" s="369" t="s">
        <v>127</v>
      </c>
      <c r="G75" s="371">
        <v>12750575</v>
      </c>
      <c r="H75" s="371"/>
      <c r="I75" s="370"/>
      <c r="J75" s="370"/>
      <c r="K75" s="370"/>
      <c r="L75" s="370"/>
      <c r="M75" s="370"/>
      <c r="N75" s="370"/>
      <c r="O75" s="370"/>
      <c r="P75" s="370"/>
      <c r="Q75" s="370"/>
      <c r="R75" s="370"/>
    </row>
    <row r="76" spans="3:18" ht="15.75" x14ac:dyDescent="0.25">
      <c r="C76" s="369" t="s">
        <v>129</v>
      </c>
      <c r="G76" s="372">
        <v>12750000</v>
      </c>
      <c r="H76" s="371"/>
      <c r="I76" s="370"/>
      <c r="J76" s="370"/>
      <c r="K76" s="370"/>
      <c r="L76" s="370"/>
      <c r="M76" s="370"/>
      <c r="N76" s="370"/>
      <c r="O76" s="370"/>
      <c r="P76" s="370"/>
      <c r="Q76" s="370"/>
      <c r="R76" s="370"/>
    </row>
    <row r="77" spans="3:18" ht="15.75" x14ac:dyDescent="0.25">
      <c r="C77" s="369" t="s">
        <v>131</v>
      </c>
      <c r="G77" s="372">
        <v>200000</v>
      </c>
      <c r="H77" s="371"/>
      <c r="I77" s="370"/>
      <c r="J77" s="370"/>
      <c r="K77" s="370"/>
      <c r="L77" s="370"/>
      <c r="M77" s="370"/>
      <c r="N77" s="370"/>
      <c r="O77" s="370"/>
      <c r="P77" s="370"/>
      <c r="Q77" s="370"/>
      <c r="R77" s="370"/>
    </row>
    <row r="78" spans="3:18" ht="15.75" x14ac:dyDescent="0.25">
      <c r="C78" s="369" t="s">
        <v>133</v>
      </c>
      <c r="G78" s="372">
        <v>75000</v>
      </c>
      <c r="H78" s="371"/>
      <c r="I78" s="370"/>
      <c r="J78" s="370"/>
      <c r="K78" s="370"/>
      <c r="L78" s="370"/>
      <c r="M78" s="370"/>
      <c r="N78" s="370"/>
      <c r="O78" s="370"/>
      <c r="P78" s="370"/>
      <c r="Q78" s="370"/>
      <c r="R78" s="370"/>
    </row>
    <row r="79" spans="3:18" ht="15.75" x14ac:dyDescent="0.25">
      <c r="C79" s="369" t="s">
        <v>135</v>
      </c>
      <c r="G79" s="372">
        <v>0</v>
      </c>
      <c r="H79" s="371"/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3:18" ht="15.75" x14ac:dyDescent="0.25">
      <c r="C80" s="369" t="s">
        <v>137</v>
      </c>
      <c r="G80" s="372"/>
      <c r="H80" s="371"/>
      <c r="I80" s="370"/>
      <c r="J80" s="370"/>
      <c r="K80" s="370"/>
      <c r="L80" s="370"/>
      <c r="M80" s="370"/>
      <c r="N80" s="370"/>
      <c r="O80" s="370"/>
      <c r="P80" s="370"/>
      <c r="Q80" s="370"/>
      <c r="R80" s="370"/>
    </row>
    <row r="81" spans="3:18" ht="15.75" x14ac:dyDescent="0.25">
      <c r="C81" s="369" t="s">
        <v>139</v>
      </c>
      <c r="G81" s="372"/>
      <c r="H81" s="371"/>
      <c r="I81" s="370"/>
      <c r="J81" s="370"/>
      <c r="K81" s="370"/>
      <c r="L81" s="370"/>
      <c r="M81" s="370"/>
      <c r="N81" s="370"/>
      <c r="O81" s="370"/>
      <c r="P81" s="370"/>
      <c r="Q81" s="370"/>
      <c r="R81" s="370"/>
    </row>
    <row r="82" spans="3:18" ht="15.75" x14ac:dyDescent="0.25">
      <c r="G82" s="541">
        <f t="shared" ref="G82:R82" si="17">SUM(G75:G81)</f>
        <v>25775575</v>
      </c>
      <c r="H82" s="541">
        <f t="shared" si="17"/>
        <v>0</v>
      </c>
      <c r="I82" s="541">
        <f t="shared" si="17"/>
        <v>0</v>
      </c>
      <c r="J82" s="541">
        <f t="shared" si="17"/>
        <v>0</v>
      </c>
      <c r="K82" s="541">
        <f t="shared" si="17"/>
        <v>0</v>
      </c>
      <c r="L82" s="541">
        <f t="shared" si="17"/>
        <v>0</v>
      </c>
      <c r="M82" s="541">
        <f t="shared" si="17"/>
        <v>0</v>
      </c>
      <c r="N82" s="541">
        <f t="shared" si="17"/>
        <v>0</v>
      </c>
      <c r="O82" s="541">
        <f t="shared" si="17"/>
        <v>0</v>
      </c>
      <c r="P82" s="541">
        <f t="shared" si="17"/>
        <v>0</v>
      </c>
      <c r="Q82" s="541">
        <f t="shared" si="17"/>
        <v>0</v>
      </c>
      <c r="R82" s="541">
        <f t="shared" si="17"/>
        <v>0</v>
      </c>
    </row>
    <row r="83" spans="3:18" ht="15.75" x14ac:dyDescent="0.25">
      <c r="C83" s="1" t="s">
        <v>500</v>
      </c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</row>
    <row r="84" spans="3:18" ht="15.75" x14ac:dyDescent="0.25">
      <c r="C84" s="369" t="s">
        <v>127</v>
      </c>
      <c r="G84" s="243">
        <v>16462400</v>
      </c>
      <c r="H84" s="371"/>
      <c r="I84" s="370"/>
      <c r="J84" s="370"/>
      <c r="K84" s="370"/>
      <c r="L84" s="370"/>
      <c r="M84" s="370"/>
      <c r="N84" s="370"/>
      <c r="O84" s="370"/>
      <c r="P84" s="370"/>
      <c r="Q84" s="370"/>
      <c r="R84" s="370"/>
    </row>
    <row r="85" spans="3:18" ht="15.75" x14ac:dyDescent="0.25">
      <c r="C85" s="369" t="s">
        <v>129</v>
      </c>
      <c r="G85" s="159">
        <v>6065600</v>
      </c>
      <c r="H85" s="371"/>
      <c r="I85" s="370"/>
      <c r="J85" s="370"/>
      <c r="K85" s="370"/>
      <c r="L85" s="370"/>
      <c r="M85" s="370"/>
      <c r="N85" s="370"/>
      <c r="O85" s="370"/>
      <c r="P85" s="370"/>
      <c r="Q85" s="370"/>
      <c r="R85" s="370"/>
    </row>
    <row r="86" spans="3:18" ht="15.75" x14ac:dyDescent="0.25">
      <c r="C86" s="369" t="s">
        <v>131</v>
      </c>
      <c r="G86" s="159">
        <v>206400</v>
      </c>
      <c r="H86" s="371"/>
      <c r="I86" s="370"/>
      <c r="J86" s="370"/>
      <c r="K86" s="370"/>
      <c r="L86" s="370"/>
      <c r="M86" s="370"/>
      <c r="N86" s="370"/>
      <c r="O86" s="370"/>
      <c r="P86" s="370"/>
      <c r="Q86" s="370"/>
      <c r="R86" s="370"/>
    </row>
    <row r="87" spans="3:18" ht="15.75" x14ac:dyDescent="0.25">
      <c r="C87" s="369" t="s">
        <v>133</v>
      </c>
      <c r="G87" s="161">
        <v>0</v>
      </c>
      <c r="H87" s="371"/>
      <c r="I87" s="370"/>
      <c r="J87" s="370"/>
      <c r="K87" s="370"/>
      <c r="L87" s="370"/>
      <c r="M87" s="370"/>
      <c r="N87" s="370"/>
      <c r="O87" s="370"/>
      <c r="P87" s="370"/>
      <c r="Q87" s="370"/>
      <c r="R87" s="370"/>
    </row>
    <row r="88" spans="3:18" ht="15.75" x14ac:dyDescent="0.25">
      <c r="C88" s="369" t="s">
        <v>135</v>
      </c>
      <c r="G88" s="159">
        <v>201600</v>
      </c>
      <c r="H88" s="371"/>
      <c r="I88" s="370"/>
      <c r="J88" s="370"/>
      <c r="K88" s="370"/>
      <c r="L88" s="370"/>
      <c r="M88" s="370"/>
      <c r="N88" s="370"/>
      <c r="O88" s="370"/>
      <c r="P88" s="370"/>
      <c r="Q88" s="370"/>
      <c r="R88" s="370"/>
    </row>
    <row r="89" spans="3:18" ht="15.75" x14ac:dyDescent="0.25">
      <c r="C89" s="369" t="s">
        <v>137</v>
      </c>
      <c r="G89" s="159">
        <v>0</v>
      </c>
      <c r="H89" s="371"/>
      <c r="I89" s="370"/>
      <c r="J89" s="370"/>
      <c r="K89" s="370"/>
      <c r="L89" s="370"/>
      <c r="M89" s="370"/>
      <c r="N89" s="370"/>
      <c r="O89" s="370"/>
      <c r="P89" s="370"/>
      <c r="Q89" s="370"/>
      <c r="R89" s="370"/>
    </row>
    <row r="90" spans="3:18" ht="15.75" x14ac:dyDescent="0.25">
      <c r="C90" s="369" t="s">
        <v>139</v>
      </c>
      <c r="G90" s="159">
        <v>0</v>
      </c>
      <c r="H90" s="371"/>
      <c r="I90" s="370"/>
      <c r="J90" s="370"/>
      <c r="K90" s="370"/>
      <c r="L90" s="370"/>
      <c r="M90" s="370"/>
      <c r="N90" s="370"/>
      <c r="O90" s="370"/>
      <c r="P90" s="370"/>
      <c r="Q90" s="370"/>
      <c r="R90" s="370"/>
    </row>
    <row r="91" spans="3:18" ht="15.75" x14ac:dyDescent="0.25">
      <c r="G91" s="541">
        <f t="shared" ref="G91:R91" si="18">SUM(G84:G90)</f>
        <v>22936000</v>
      </c>
      <c r="H91" s="541">
        <f t="shared" si="18"/>
        <v>0</v>
      </c>
      <c r="I91" s="541">
        <f t="shared" si="18"/>
        <v>0</v>
      </c>
      <c r="J91" s="541">
        <f t="shared" si="18"/>
        <v>0</v>
      </c>
      <c r="K91" s="541">
        <f t="shared" si="18"/>
        <v>0</v>
      </c>
      <c r="L91" s="541">
        <f t="shared" si="18"/>
        <v>0</v>
      </c>
      <c r="M91" s="541">
        <f t="shared" si="18"/>
        <v>0</v>
      </c>
      <c r="N91" s="541">
        <f t="shared" si="18"/>
        <v>0</v>
      </c>
      <c r="O91" s="541">
        <f t="shared" si="18"/>
        <v>0</v>
      </c>
      <c r="P91" s="541">
        <f t="shared" si="18"/>
        <v>0</v>
      </c>
      <c r="Q91" s="541">
        <f t="shared" si="18"/>
        <v>0</v>
      </c>
      <c r="R91" s="541">
        <f t="shared" si="18"/>
        <v>0</v>
      </c>
    </row>
    <row r="92" spans="3:18" ht="15.75" x14ac:dyDescent="0.25">
      <c r="C92" s="1" t="s">
        <v>501</v>
      </c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</row>
    <row r="93" spans="3:18" ht="15.75" x14ac:dyDescent="0.25">
      <c r="C93" s="369" t="s">
        <v>127</v>
      </c>
      <c r="G93" s="371"/>
      <c r="H93" s="371"/>
      <c r="I93" s="370"/>
      <c r="J93" s="370"/>
      <c r="K93" s="370"/>
      <c r="L93" s="370"/>
      <c r="M93" s="370"/>
      <c r="N93" s="370"/>
      <c r="O93" s="370"/>
      <c r="P93" s="370"/>
      <c r="Q93" s="370"/>
      <c r="R93" s="370"/>
    </row>
    <row r="94" spans="3:18" ht="15.75" x14ac:dyDescent="0.25">
      <c r="C94" s="369" t="s">
        <v>129</v>
      </c>
      <c r="G94" s="372">
        <v>74713000</v>
      </c>
      <c r="H94" s="371"/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3:18" ht="15.75" x14ac:dyDescent="0.25">
      <c r="C95" s="369" t="s">
        <v>131</v>
      </c>
      <c r="G95" s="372"/>
      <c r="H95" s="371"/>
      <c r="I95" s="370"/>
      <c r="J95" s="370"/>
      <c r="K95" s="370"/>
      <c r="L95" s="370"/>
      <c r="M95" s="370"/>
      <c r="N95" s="370"/>
      <c r="O95" s="370"/>
      <c r="P95" s="370"/>
      <c r="Q95" s="370"/>
      <c r="R95" s="370"/>
    </row>
    <row r="96" spans="3:18" ht="15.75" x14ac:dyDescent="0.25">
      <c r="C96" s="369" t="s">
        <v>133</v>
      </c>
      <c r="G96" s="372">
        <v>750000</v>
      </c>
      <c r="H96" s="371"/>
      <c r="I96" s="370"/>
      <c r="J96" s="370"/>
      <c r="K96" s="370"/>
      <c r="L96" s="370"/>
      <c r="M96" s="370"/>
      <c r="N96" s="370"/>
      <c r="O96" s="370"/>
      <c r="P96" s="370"/>
      <c r="Q96" s="370"/>
      <c r="R96" s="370"/>
    </row>
    <row r="97" spans="3:18" ht="15.75" x14ac:dyDescent="0.25">
      <c r="C97" s="369" t="s">
        <v>135</v>
      </c>
      <c r="G97" s="372">
        <v>2480000</v>
      </c>
      <c r="H97" s="371"/>
      <c r="I97" s="370"/>
      <c r="J97" s="370"/>
      <c r="K97" s="370"/>
      <c r="L97" s="370"/>
      <c r="M97" s="370"/>
      <c r="N97" s="370"/>
      <c r="O97" s="370"/>
      <c r="P97" s="370"/>
      <c r="Q97" s="370"/>
      <c r="R97" s="370"/>
    </row>
    <row r="98" spans="3:18" ht="15.75" x14ac:dyDescent="0.25">
      <c r="C98" s="369" t="s">
        <v>137</v>
      </c>
      <c r="G98" s="372">
        <v>250000</v>
      </c>
      <c r="H98" s="371"/>
      <c r="I98" s="370"/>
      <c r="J98" s="370"/>
      <c r="K98" s="370"/>
      <c r="L98" s="370"/>
      <c r="M98" s="370"/>
      <c r="N98" s="370"/>
      <c r="O98" s="370"/>
      <c r="P98" s="370"/>
      <c r="Q98" s="370"/>
      <c r="R98" s="370"/>
    </row>
    <row r="99" spans="3:18" ht="15.75" x14ac:dyDescent="0.25">
      <c r="C99" s="369" t="s">
        <v>139</v>
      </c>
      <c r="G99" s="372"/>
      <c r="H99" s="371"/>
      <c r="I99" s="370"/>
      <c r="J99" s="370"/>
      <c r="K99" s="370"/>
      <c r="L99" s="370"/>
      <c r="M99" s="370"/>
      <c r="N99" s="370"/>
      <c r="O99" s="370"/>
      <c r="P99" s="370"/>
      <c r="Q99" s="370"/>
      <c r="R99" s="370"/>
    </row>
    <row r="100" spans="3:18" ht="15.75" x14ac:dyDescent="0.25">
      <c r="G100" s="541">
        <f t="shared" ref="G100:R100" si="19">SUM(G93:G99)</f>
        <v>78193000</v>
      </c>
      <c r="H100" s="541">
        <f t="shared" si="19"/>
        <v>0</v>
      </c>
      <c r="I100" s="541">
        <f t="shared" si="19"/>
        <v>0</v>
      </c>
      <c r="J100" s="541">
        <f t="shared" si="19"/>
        <v>0</v>
      </c>
      <c r="K100" s="541">
        <f t="shared" si="19"/>
        <v>0</v>
      </c>
      <c r="L100" s="541">
        <f t="shared" si="19"/>
        <v>0</v>
      </c>
      <c r="M100" s="541">
        <f t="shared" si="19"/>
        <v>0</v>
      </c>
      <c r="N100" s="541">
        <f t="shared" si="19"/>
        <v>0</v>
      </c>
      <c r="O100" s="541">
        <f t="shared" si="19"/>
        <v>0</v>
      </c>
      <c r="P100" s="541">
        <f t="shared" si="19"/>
        <v>0</v>
      </c>
      <c r="Q100" s="541">
        <f t="shared" si="19"/>
        <v>0</v>
      </c>
      <c r="R100" s="541">
        <f t="shared" si="19"/>
        <v>0</v>
      </c>
    </row>
    <row r="101" spans="3:18" ht="16.5" thickBot="1" x14ac:dyDescent="0.25">
      <c r="G101" s="383">
        <f t="shared" ref="G101:R101" si="20">SUM(G93:G100)</f>
        <v>156386000</v>
      </c>
      <c r="H101" s="383">
        <f t="shared" si="20"/>
        <v>0</v>
      </c>
      <c r="I101" s="383">
        <f t="shared" si="20"/>
        <v>0</v>
      </c>
      <c r="J101" s="383">
        <f t="shared" si="20"/>
        <v>0</v>
      </c>
      <c r="K101" s="383">
        <f t="shared" si="20"/>
        <v>0</v>
      </c>
      <c r="L101" s="383">
        <f t="shared" si="20"/>
        <v>0</v>
      </c>
      <c r="M101" s="383">
        <f t="shared" si="20"/>
        <v>0</v>
      </c>
      <c r="N101" s="383">
        <f t="shared" si="20"/>
        <v>0</v>
      </c>
      <c r="O101" s="383">
        <f t="shared" si="20"/>
        <v>0</v>
      </c>
      <c r="P101" s="383">
        <f t="shared" si="20"/>
        <v>0</v>
      </c>
      <c r="Q101" s="383">
        <f t="shared" si="20"/>
        <v>0</v>
      </c>
      <c r="R101" s="383">
        <f t="shared" si="20"/>
        <v>0</v>
      </c>
    </row>
    <row r="102" spans="3:18" ht="15.75" thickTop="1" x14ac:dyDescent="0.2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</sheetData>
  <mergeCells count="14">
    <mergeCell ref="B1:R1"/>
    <mergeCell ref="B2:R2"/>
    <mergeCell ref="B3:S3"/>
    <mergeCell ref="B7:B8"/>
    <mergeCell ref="C7:E8"/>
    <mergeCell ref="F7:F8"/>
    <mergeCell ref="G7:R7"/>
    <mergeCell ref="D31:F31"/>
    <mergeCell ref="D32:F32"/>
    <mergeCell ref="B35:D35"/>
    <mergeCell ref="C9:E9"/>
    <mergeCell ref="C22:E22"/>
    <mergeCell ref="D25:F25"/>
    <mergeCell ref="D26:F26"/>
  </mergeCells>
  <phoneticPr fontId="18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3:H72"/>
  <sheetViews>
    <sheetView view="pageBreakPreview" topLeftCell="A25" zoomScaleNormal="100" workbookViewId="0">
      <selection activeCell="G41" sqref="G41"/>
    </sheetView>
  </sheetViews>
  <sheetFormatPr defaultRowHeight="12.75" x14ac:dyDescent="0.2"/>
  <cols>
    <col min="1" max="1" width="11.7109375" customWidth="1"/>
    <col min="2" max="2" width="2.140625" customWidth="1"/>
    <col min="3" max="3" width="5.5703125" customWidth="1"/>
    <col min="4" max="4" width="30" customWidth="1"/>
    <col min="5" max="8" width="18.7109375" customWidth="1"/>
  </cols>
  <sheetData>
    <row r="13" spans="1:8" ht="14.25" x14ac:dyDescent="0.2">
      <c r="A13" s="77" t="s">
        <v>550</v>
      </c>
      <c r="B13" s="637" t="s">
        <v>0</v>
      </c>
      <c r="C13" s="77"/>
      <c r="D13" s="77"/>
      <c r="E13" s="77"/>
      <c r="F13" s="77" t="s">
        <v>572</v>
      </c>
      <c r="G13" s="77"/>
      <c r="H13" s="77"/>
    </row>
    <row r="14" spans="1:8" ht="14.25" x14ac:dyDescent="0.2">
      <c r="A14" s="77" t="s">
        <v>548</v>
      </c>
      <c r="B14" s="637" t="s">
        <v>0</v>
      </c>
      <c r="C14" s="77"/>
      <c r="D14" s="77"/>
      <c r="E14" s="77"/>
      <c r="F14" s="77"/>
      <c r="G14" s="77"/>
      <c r="H14" s="77"/>
    </row>
    <row r="15" spans="1:8" ht="14.25" x14ac:dyDescent="0.2">
      <c r="A15" s="77" t="s">
        <v>549</v>
      </c>
      <c r="B15" s="637" t="s">
        <v>0</v>
      </c>
      <c r="C15" s="77" t="s">
        <v>554</v>
      </c>
      <c r="D15" s="77"/>
      <c r="E15" s="77"/>
      <c r="F15" s="77" t="s">
        <v>81</v>
      </c>
      <c r="G15" s="77"/>
      <c r="H15" s="77"/>
    </row>
    <row r="16" spans="1:8" ht="14.25" x14ac:dyDescent="0.2">
      <c r="A16" s="77"/>
      <c r="B16" s="77"/>
      <c r="C16" s="77" t="s">
        <v>555</v>
      </c>
      <c r="D16" s="77"/>
      <c r="E16" s="77"/>
      <c r="F16" s="77"/>
      <c r="G16" s="77"/>
      <c r="H16" s="77"/>
    </row>
    <row r="17" spans="1:8" ht="14.25" x14ac:dyDescent="0.2">
      <c r="A17" s="77"/>
      <c r="B17" s="77"/>
      <c r="C17" s="77"/>
      <c r="D17" s="77"/>
      <c r="E17" s="77"/>
      <c r="F17" s="77" t="s">
        <v>565</v>
      </c>
      <c r="G17" s="77"/>
      <c r="H17" s="77"/>
    </row>
    <row r="18" spans="1:8" ht="14.25" x14ac:dyDescent="0.2">
      <c r="A18" s="77"/>
      <c r="B18" s="77"/>
      <c r="C18" s="77"/>
      <c r="D18" s="77"/>
      <c r="E18" s="77"/>
      <c r="F18" s="77" t="s">
        <v>566</v>
      </c>
      <c r="G18" s="77"/>
      <c r="H18" s="77"/>
    </row>
    <row r="19" spans="1:8" ht="14.25" x14ac:dyDescent="0.2">
      <c r="A19" s="77"/>
      <c r="B19" s="77"/>
      <c r="C19" s="77"/>
      <c r="D19" s="77"/>
      <c r="E19" s="77"/>
      <c r="F19" s="77" t="s">
        <v>567</v>
      </c>
      <c r="G19" s="77"/>
      <c r="H19" s="77"/>
    </row>
    <row r="20" spans="1:8" ht="14.25" x14ac:dyDescent="0.2">
      <c r="A20" s="77"/>
      <c r="B20" s="77"/>
      <c r="C20" s="77"/>
      <c r="D20" s="77"/>
      <c r="E20" s="77"/>
      <c r="F20" s="644" t="s">
        <v>568</v>
      </c>
      <c r="G20" s="77"/>
      <c r="H20" s="246"/>
    </row>
    <row r="21" spans="1:8" ht="14.25" x14ac:dyDescent="0.2">
      <c r="A21" s="77"/>
      <c r="B21" s="77"/>
      <c r="C21" s="77"/>
      <c r="D21" s="77"/>
      <c r="E21" s="77"/>
      <c r="F21" s="77"/>
      <c r="G21" s="77"/>
      <c r="H21" s="246"/>
    </row>
    <row r="22" spans="1:8" ht="14.25" x14ac:dyDescent="0.2">
      <c r="A22" s="77"/>
      <c r="B22" s="77"/>
      <c r="C22" s="77"/>
      <c r="D22" s="77"/>
      <c r="E22" s="77"/>
      <c r="F22" s="77"/>
      <c r="G22" s="77"/>
      <c r="H22" s="246"/>
    </row>
    <row r="23" spans="1:8" ht="14.25" x14ac:dyDescent="0.2">
      <c r="A23" s="77"/>
      <c r="B23" s="77"/>
      <c r="C23" s="77"/>
      <c r="D23" s="77"/>
      <c r="E23" s="77"/>
      <c r="F23" s="77"/>
      <c r="G23" s="77"/>
      <c r="H23" s="246"/>
    </row>
    <row r="24" spans="1:8" ht="14.25" x14ac:dyDescent="0.2">
      <c r="A24" s="77"/>
      <c r="B24" s="77"/>
      <c r="C24" s="77"/>
      <c r="D24" s="77"/>
      <c r="E24" s="77"/>
      <c r="F24" s="77"/>
      <c r="G24" s="77"/>
      <c r="H24" s="246"/>
    </row>
    <row r="25" spans="1:8" ht="14.25" x14ac:dyDescent="0.2">
      <c r="A25" s="77"/>
      <c r="B25" s="77"/>
      <c r="C25" s="77" t="s">
        <v>584</v>
      </c>
      <c r="D25" s="77"/>
      <c r="E25" s="77"/>
      <c r="F25" s="77"/>
      <c r="G25" s="77"/>
      <c r="H25" s="246"/>
    </row>
    <row r="26" spans="1:8" ht="14.25" x14ac:dyDescent="0.2">
      <c r="A26" s="77" t="s">
        <v>585</v>
      </c>
      <c r="B26" s="77"/>
      <c r="C26" s="77"/>
      <c r="D26" s="77"/>
      <c r="E26" s="77"/>
      <c r="F26" s="77"/>
      <c r="G26" s="77"/>
      <c r="H26" s="246"/>
    </row>
    <row r="27" spans="1:8" ht="14.25" x14ac:dyDescent="0.2">
      <c r="A27" s="77" t="s">
        <v>570</v>
      </c>
      <c r="B27" s="77"/>
      <c r="C27" s="77"/>
      <c r="D27" s="77"/>
      <c r="E27" s="77"/>
      <c r="F27" s="77"/>
      <c r="G27" s="77"/>
      <c r="H27" s="246"/>
    </row>
    <row r="28" spans="1:8" ht="14.25" x14ac:dyDescent="0.2">
      <c r="A28" s="77"/>
      <c r="B28" s="77"/>
      <c r="C28" s="77"/>
      <c r="D28" s="77"/>
      <c r="E28" s="77"/>
      <c r="F28" s="77"/>
      <c r="G28" s="77"/>
      <c r="H28" s="246"/>
    </row>
    <row r="29" spans="1:8" ht="14.25" x14ac:dyDescent="0.2">
      <c r="A29" s="77" t="s">
        <v>571</v>
      </c>
      <c r="B29" s="77"/>
      <c r="C29" s="77"/>
      <c r="D29" s="77"/>
      <c r="E29" s="77"/>
      <c r="F29" s="77"/>
      <c r="G29" s="77"/>
      <c r="H29" s="246"/>
    </row>
    <row r="30" spans="1:8" ht="15" thickBot="1" x14ac:dyDescent="0.25">
      <c r="A30" s="250"/>
      <c r="B30" s="250"/>
      <c r="C30" s="250"/>
      <c r="D30" s="250"/>
      <c r="E30" s="250"/>
      <c r="F30" s="250"/>
      <c r="G30" s="250"/>
      <c r="H30" s="251"/>
    </row>
    <row r="31" spans="1:8" ht="15" thickTop="1" x14ac:dyDescent="0.2">
      <c r="A31" s="631" t="s">
        <v>551</v>
      </c>
      <c r="B31" s="626"/>
      <c r="C31" s="831" t="s">
        <v>190</v>
      </c>
      <c r="D31" s="832"/>
      <c r="E31" s="627" t="s">
        <v>251</v>
      </c>
      <c r="F31" s="641" t="s">
        <v>559</v>
      </c>
      <c r="G31" s="641" t="s">
        <v>561</v>
      </c>
      <c r="H31" s="628" t="s">
        <v>563</v>
      </c>
    </row>
    <row r="32" spans="1:8" ht="14.25" x14ac:dyDescent="0.2">
      <c r="A32" s="632"/>
      <c r="B32" s="630"/>
      <c r="C32" s="629"/>
      <c r="D32" s="630"/>
      <c r="E32" s="640" t="s">
        <v>558</v>
      </c>
      <c r="F32" s="642" t="s">
        <v>560</v>
      </c>
      <c r="G32" s="642" t="s">
        <v>562</v>
      </c>
      <c r="H32" s="643" t="s">
        <v>564</v>
      </c>
    </row>
    <row r="33" spans="1:8" ht="14.25" x14ac:dyDescent="0.2">
      <c r="A33" s="633"/>
      <c r="B33" s="262"/>
      <c r="C33" s="261"/>
      <c r="D33" s="262"/>
      <c r="E33" s="263"/>
      <c r="F33" s="268"/>
      <c r="G33" s="268"/>
      <c r="H33" s="264"/>
    </row>
    <row r="34" spans="1:8" ht="15.95" customHeight="1" x14ac:dyDescent="0.25">
      <c r="A34" s="634" t="s">
        <v>552</v>
      </c>
      <c r="B34" s="635"/>
      <c r="C34" s="261" t="s">
        <v>556</v>
      </c>
      <c r="D34" s="262"/>
      <c r="E34" s="651">
        <f>'REALISASI PEN'!D78</f>
        <v>4042500000</v>
      </c>
      <c r="F34" s="652">
        <f>SUM(F35:F42)</f>
        <v>142304120</v>
      </c>
      <c r="G34" s="652">
        <f>SUM(G35:G42)</f>
        <v>142304120</v>
      </c>
      <c r="H34" s="653">
        <f>SUM(H35:H42)</f>
        <v>0</v>
      </c>
    </row>
    <row r="35" spans="1:8" ht="15.95" customHeight="1" x14ac:dyDescent="0.2">
      <c r="A35" s="634" t="s">
        <v>552</v>
      </c>
      <c r="B35" s="262" t="s">
        <v>284</v>
      </c>
      <c r="C35" s="261" t="s">
        <v>127</v>
      </c>
      <c r="D35" s="262"/>
      <c r="E35" s="647">
        <f>'REALISASI PEN'!D80</f>
        <v>2417310000</v>
      </c>
      <c r="F35" s="648">
        <f>'REALISASI PEN'!F80</f>
        <v>103207420</v>
      </c>
      <c r="G35" s="648">
        <f>'REALISASI PEN'!G80</f>
        <v>103207420</v>
      </c>
      <c r="H35" s="646">
        <f>F35-G35</f>
        <v>0</v>
      </c>
    </row>
    <row r="36" spans="1:8" ht="15.95" customHeight="1" x14ac:dyDescent="0.2">
      <c r="A36" s="634" t="s">
        <v>552</v>
      </c>
      <c r="B36" s="262" t="s">
        <v>285</v>
      </c>
      <c r="C36" s="261" t="s">
        <v>195</v>
      </c>
      <c r="D36" s="262"/>
      <c r="E36" s="647">
        <f>'REALISASI PEN'!D81</f>
        <v>1516720000</v>
      </c>
      <c r="F36" s="648">
        <f>'REALISASI PEN'!F81</f>
        <v>32000000</v>
      </c>
      <c r="G36" s="648">
        <f>'REALISASI PEN'!G81</f>
        <v>32000000</v>
      </c>
      <c r="H36" s="646">
        <f t="shared" ref="H36:H42" si="0">F36-G36</f>
        <v>0</v>
      </c>
    </row>
    <row r="37" spans="1:8" ht="15.95" customHeight="1" x14ac:dyDescent="0.2">
      <c r="A37" s="634" t="s">
        <v>552</v>
      </c>
      <c r="B37" s="262" t="s">
        <v>286</v>
      </c>
      <c r="C37" s="261" t="s">
        <v>131</v>
      </c>
      <c r="D37" s="262"/>
      <c r="E37" s="645">
        <f>'REALISASI PEN'!D82</f>
        <v>30360000</v>
      </c>
      <c r="F37" s="648">
        <f>'REALISASI PEN'!F82</f>
        <v>4410000</v>
      </c>
      <c r="G37" s="648">
        <f>'REALISASI PEN'!G82</f>
        <v>4410000</v>
      </c>
      <c r="H37" s="646">
        <f t="shared" si="0"/>
        <v>0</v>
      </c>
    </row>
    <row r="38" spans="1:8" ht="15.95" customHeight="1" x14ac:dyDescent="0.2">
      <c r="A38" s="634" t="s">
        <v>552</v>
      </c>
      <c r="B38" s="262" t="s">
        <v>287</v>
      </c>
      <c r="C38" s="261" t="s">
        <v>133</v>
      </c>
      <c r="D38" s="262"/>
      <c r="E38" s="645">
        <f>'REALISASI PEN'!D83</f>
        <v>3600000</v>
      </c>
      <c r="F38" s="648">
        <f>'REALISASI PEN'!F83</f>
        <v>300000</v>
      </c>
      <c r="G38" s="648">
        <f>'REALISASI PEN'!G83</f>
        <v>300000</v>
      </c>
      <c r="H38" s="646">
        <f t="shared" si="0"/>
        <v>0</v>
      </c>
    </row>
    <row r="39" spans="1:8" ht="15.95" customHeight="1" x14ac:dyDescent="0.2">
      <c r="A39" s="634" t="s">
        <v>552</v>
      </c>
      <c r="B39" s="262" t="s">
        <v>288</v>
      </c>
      <c r="C39" s="261" t="s">
        <v>557</v>
      </c>
      <c r="D39" s="262"/>
      <c r="E39" s="645">
        <f>'REALISASI PEN'!D84</f>
        <v>59910000</v>
      </c>
      <c r="F39" s="648">
        <f>'REALISASI PEN'!F84</f>
        <v>0</v>
      </c>
      <c r="G39" s="648">
        <f>'REALISASI PEN'!G84</f>
        <v>0</v>
      </c>
      <c r="H39" s="646">
        <f t="shared" si="0"/>
        <v>0</v>
      </c>
    </row>
    <row r="40" spans="1:8" ht="15.95" customHeight="1" x14ac:dyDescent="0.2">
      <c r="A40" s="634" t="s">
        <v>552</v>
      </c>
      <c r="B40" s="262" t="s">
        <v>289</v>
      </c>
      <c r="C40" s="261" t="s">
        <v>137</v>
      </c>
      <c r="D40" s="262"/>
      <c r="E40" s="645">
        <f>'REALISASI PEN'!D85</f>
        <v>6600000</v>
      </c>
      <c r="F40" s="648">
        <f>'REALISASI PEN'!F85</f>
        <v>0</v>
      </c>
      <c r="G40" s="648">
        <f>'REALISASI PEN'!G85</f>
        <v>0</v>
      </c>
      <c r="H40" s="646">
        <f t="shared" si="0"/>
        <v>0</v>
      </c>
    </row>
    <row r="41" spans="1:8" ht="15.95" customHeight="1" x14ac:dyDescent="0.2">
      <c r="A41" s="634" t="s">
        <v>552</v>
      </c>
      <c r="B41" s="262">
        <v>1</v>
      </c>
      <c r="C41" s="261" t="s">
        <v>139</v>
      </c>
      <c r="D41" s="262"/>
      <c r="E41" s="645">
        <f>'REALISASI PEN'!D86</f>
        <v>8000000</v>
      </c>
      <c r="F41" s="648">
        <f>'REALISASI PEN'!F86</f>
        <v>2386700</v>
      </c>
      <c r="G41" s="648">
        <f>'REALISASI PEN'!G86</f>
        <v>2386700</v>
      </c>
      <c r="H41" s="646">
        <f t="shared" si="0"/>
        <v>0</v>
      </c>
    </row>
    <row r="42" spans="1:8" ht="15.95" customHeight="1" x14ac:dyDescent="0.2">
      <c r="A42" s="634" t="s">
        <v>553</v>
      </c>
      <c r="B42" s="262"/>
      <c r="C42" s="261" t="s">
        <v>156</v>
      </c>
      <c r="D42" s="449" t="str">
        <f>+MASTER!H38</f>
        <v>Januari  2014</v>
      </c>
      <c r="E42" s="645">
        <f>'REALISASI PEN'!D87</f>
        <v>0</v>
      </c>
      <c r="F42" s="648">
        <f>'REALISASI PEN'!F87</f>
        <v>0</v>
      </c>
      <c r="G42" s="648">
        <f>'REALISASI PEN'!G87</f>
        <v>0</v>
      </c>
      <c r="H42" s="646">
        <f t="shared" si="0"/>
        <v>0</v>
      </c>
    </row>
    <row r="43" spans="1:8" ht="14.25" x14ac:dyDescent="0.2">
      <c r="A43" s="633"/>
      <c r="B43" s="636"/>
      <c r="C43" s="575"/>
      <c r="D43" s="262"/>
      <c r="E43" s="263"/>
      <c r="F43" s="268"/>
      <c r="G43" s="268"/>
      <c r="H43" s="264"/>
    </row>
    <row r="44" spans="1:8" ht="21.75" customHeight="1" thickBot="1" x14ac:dyDescent="0.25">
      <c r="A44" s="638"/>
      <c r="B44" s="639"/>
      <c r="C44" s="833" t="s">
        <v>569</v>
      </c>
      <c r="D44" s="834"/>
      <c r="E44" s="650">
        <f>SUM(E35:E42)</f>
        <v>4042500000</v>
      </c>
      <c r="F44" s="650">
        <f>SUM(F35:F42)</f>
        <v>142304120</v>
      </c>
      <c r="G44" s="650">
        <f>SUM(G35:G42)</f>
        <v>142304120</v>
      </c>
      <c r="H44" s="649">
        <f>SUM(H35:H42)</f>
        <v>0</v>
      </c>
    </row>
    <row r="45" spans="1:8" ht="15" thickTop="1" x14ac:dyDescent="0.2">
      <c r="A45" s="581" t="s">
        <v>586</v>
      </c>
      <c r="B45" s="261"/>
      <c r="C45" s="261"/>
      <c r="D45" s="261"/>
      <c r="E45" s="261"/>
      <c r="F45" s="261"/>
      <c r="G45" s="261"/>
      <c r="H45" s="261"/>
    </row>
    <row r="46" spans="1:8" ht="14.25" x14ac:dyDescent="0.2">
      <c r="A46" s="261"/>
      <c r="B46" s="261"/>
      <c r="C46" s="261"/>
      <c r="D46" s="261"/>
      <c r="E46" s="261"/>
      <c r="F46" s="261"/>
      <c r="G46" s="261"/>
      <c r="H46" s="261"/>
    </row>
    <row r="47" spans="1:8" ht="14.25" x14ac:dyDescent="0.2">
      <c r="A47" s="250"/>
      <c r="B47" s="250"/>
      <c r="C47" s="250" t="s">
        <v>573</v>
      </c>
      <c r="D47" s="250"/>
      <c r="E47" s="250"/>
      <c r="F47" s="261"/>
      <c r="G47" s="261"/>
      <c r="H47" s="261"/>
    </row>
    <row r="48" spans="1:8" ht="14.25" x14ac:dyDescent="0.2">
      <c r="A48" s="250"/>
      <c r="B48" s="250"/>
      <c r="C48" s="250"/>
      <c r="D48" s="250"/>
      <c r="E48" s="250"/>
      <c r="F48" s="261"/>
      <c r="G48" s="261"/>
      <c r="H48" s="261"/>
    </row>
    <row r="49" spans="1:8" ht="14.25" x14ac:dyDescent="0.2">
      <c r="A49" s="250"/>
      <c r="B49" s="250"/>
      <c r="C49" s="250"/>
      <c r="D49" s="250"/>
      <c r="E49" s="250"/>
      <c r="F49" s="835" t="s">
        <v>574</v>
      </c>
      <c r="G49" s="835"/>
      <c r="H49" s="835"/>
    </row>
    <row r="50" spans="1:8" ht="14.25" x14ac:dyDescent="0.2">
      <c r="A50" s="250"/>
      <c r="B50" s="250"/>
      <c r="C50" s="250"/>
      <c r="D50" s="250"/>
      <c r="E50" s="250"/>
      <c r="F50" s="835" t="s">
        <v>540</v>
      </c>
      <c r="G50" s="835"/>
      <c r="H50" s="835"/>
    </row>
    <row r="51" spans="1:8" ht="14.25" x14ac:dyDescent="0.2">
      <c r="A51" s="250"/>
      <c r="B51" s="250"/>
      <c r="C51" s="250"/>
      <c r="D51" s="250"/>
      <c r="E51" s="250"/>
      <c r="F51" s="835" t="s">
        <v>575</v>
      </c>
      <c r="G51" s="835"/>
      <c r="H51" s="835"/>
    </row>
    <row r="52" spans="1:8" ht="14.25" x14ac:dyDescent="0.2">
      <c r="A52" s="250"/>
      <c r="B52" s="250"/>
      <c r="C52" s="250"/>
      <c r="D52" s="250"/>
      <c r="E52" s="250"/>
      <c r="F52" s="261"/>
      <c r="G52" s="261"/>
      <c r="H52" s="261"/>
    </row>
    <row r="53" spans="1:8" ht="14.25" x14ac:dyDescent="0.2">
      <c r="A53" s="250"/>
      <c r="B53" s="250"/>
      <c r="C53" s="250"/>
      <c r="D53" s="250"/>
      <c r="E53" s="250"/>
      <c r="F53" s="261"/>
      <c r="G53" s="261"/>
      <c r="H53" s="261"/>
    </row>
    <row r="54" spans="1:8" ht="14.25" x14ac:dyDescent="0.2">
      <c r="A54" s="250"/>
      <c r="B54" s="250"/>
      <c r="C54" s="250"/>
      <c r="D54" s="250"/>
      <c r="E54" s="250"/>
      <c r="F54" s="261"/>
      <c r="G54" s="261"/>
      <c r="H54" s="261"/>
    </row>
    <row r="55" spans="1:8" ht="14.25" x14ac:dyDescent="0.2">
      <c r="A55" s="250"/>
      <c r="B55" s="250"/>
      <c r="C55" s="250"/>
      <c r="D55" s="250"/>
      <c r="E55" s="250"/>
      <c r="F55" s="836" t="s">
        <v>576</v>
      </c>
      <c r="G55" s="836"/>
      <c r="H55" s="836"/>
    </row>
    <row r="56" spans="1:8" ht="14.25" x14ac:dyDescent="0.2">
      <c r="A56" s="250"/>
      <c r="B56" s="250"/>
      <c r="C56" s="250"/>
      <c r="D56" s="250"/>
      <c r="E56" s="250"/>
      <c r="F56" s="835" t="s">
        <v>577</v>
      </c>
      <c r="G56" s="835"/>
      <c r="H56" s="835"/>
    </row>
    <row r="57" spans="1:8" ht="14.25" x14ac:dyDescent="0.2">
      <c r="A57" s="250"/>
      <c r="B57" s="250"/>
      <c r="C57" s="250"/>
      <c r="D57" s="250"/>
      <c r="E57" s="250"/>
      <c r="F57" s="835" t="s">
        <v>578</v>
      </c>
      <c r="G57" s="835"/>
      <c r="H57" s="835"/>
    </row>
    <row r="58" spans="1:8" ht="14.25" x14ac:dyDescent="0.2">
      <c r="A58" s="250"/>
      <c r="B58" s="250"/>
      <c r="C58" s="250"/>
      <c r="D58" s="250"/>
      <c r="E58" s="250"/>
      <c r="F58" s="261"/>
      <c r="G58" s="261"/>
      <c r="H58" s="261"/>
    </row>
    <row r="59" spans="1:8" ht="14.25" x14ac:dyDescent="0.2">
      <c r="A59" s="247" t="s">
        <v>80</v>
      </c>
      <c r="B59" s="247"/>
      <c r="C59" s="247"/>
      <c r="D59" s="77"/>
      <c r="E59" s="77"/>
      <c r="F59" s="261"/>
      <c r="G59" s="261"/>
      <c r="H59" s="261"/>
    </row>
    <row r="60" spans="1:8" ht="14.25" x14ac:dyDescent="0.2">
      <c r="A60" s="77" t="s">
        <v>579</v>
      </c>
      <c r="B60" s="77"/>
      <c r="C60" s="77"/>
      <c r="D60" s="77"/>
      <c r="E60" s="77"/>
      <c r="F60" s="77"/>
      <c r="G60" s="77"/>
      <c r="H60" s="77"/>
    </row>
    <row r="61" spans="1:8" ht="14.25" x14ac:dyDescent="0.2">
      <c r="A61" s="77" t="s">
        <v>580</v>
      </c>
      <c r="B61" s="77"/>
      <c r="C61" s="77"/>
      <c r="D61" s="77"/>
      <c r="E61" s="77"/>
      <c r="F61" s="77"/>
      <c r="G61" s="77"/>
      <c r="H61" s="77"/>
    </row>
    <row r="62" spans="1:8" ht="14.25" x14ac:dyDescent="0.2">
      <c r="A62" s="77" t="s">
        <v>581</v>
      </c>
      <c r="B62" s="77"/>
      <c r="C62" s="77"/>
      <c r="D62" s="77"/>
      <c r="E62" s="77"/>
      <c r="F62" s="77"/>
      <c r="G62" s="77"/>
      <c r="H62" s="77"/>
    </row>
    <row r="63" spans="1:8" ht="14.25" x14ac:dyDescent="0.2">
      <c r="A63" s="246" t="s">
        <v>582</v>
      </c>
      <c r="B63" s="77"/>
      <c r="C63" s="77"/>
      <c r="D63" s="77"/>
      <c r="E63" s="77"/>
      <c r="F63" s="77"/>
      <c r="G63" s="77"/>
      <c r="H63" s="77"/>
    </row>
    <row r="64" spans="1:8" ht="14.25" x14ac:dyDescent="0.2">
      <c r="A64" s="246" t="s">
        <v>583</v>
      </c>
      <c r="B64" s="246"/>
      <c r="C64" s="246"/>
      <c r="D64" s="77"/>
      <c r="E64" s="77"/>
      <c r="F64" s="77"/>
      <c r="G64" s="77"/>
      <c r="H64" s="77"/>
    </row>
    <row r="65" spans="1:8" ht="15" x14ac:dyDescent="0.2">
      <c r="A65" s="581"/>
      <c r="B65" s="581"/>
      <c r="C65" s="582"/>
      <c r="D65" s="8"/>
      <c r="E65" s="8"/>
      <c r="F65" s="8"/>
      <c r="G65" s="8"/>
      <c r="H65" s="8"/>
    </row>
    <row r="66" spans="1:8" ht="15" x14ac:dyDescent="0.2">
      <c r="A66" s="8"/>
      <c r="B66" s="8"/>
      <c r="C66" s="8"/>
      <c r="D66" s="8"/>
      <c r="E66" s="8"/>
      <c r="F66" s="8"/>
      <c r="G66" s="8"/>
      <c r="H66" s="8"/>
    </row>
    <row r="67" spans="1:8" ht="15" x14ac:dyDescent="0.2">
      <c r="A67" s="8"/>
      <c r="B67" s="8"/>
      <c r="C67" s="8"/>
      <c r="D67" s="8"/>
      <c r="E67" s="8"/>
      <c r="F67" s="8"/>
      <c r="G67" s="8"/>
      <c r="H67" s="8"/>
    </row>
    <row r="68" spans="1:8" ht="15" x14ac:dyDescent="0.2">
      <c r="A68" s="8"/>
      <c r="B68" s="8"/>
      <c r="C68" s="8"/>
      <c r="D68" s="8"/>
      <c r="E68" s="8"/>
      <c r="F68" s="8"/>
      <c r="G68" s="8"/>
      <c r="H68" s="8"/>
    </row>
    <row r="69" spans="1:8" ht="15" x14ac:dyDescent="0.2">
      <c r="A69" s="8"/>
      <c r="B69" s="8"/>
      <c r="C69" s="8"/>
      <c r="D69" s="8"/>
      <c r="E69" s="8"/>
      <c r="F69" s="8"/>
      <c r="G69" s="8"/>
      <c r="H69" s="8"/>
    </row>
    <row r="70" spans="1:8" ht="15" x14ac:dyDescent="0.2">
      <c r="A70" s="8"/>
      <c r="B70" s="8"/>
      <c r="C70" s="8"/>
      <c r="D70" s="8"/>
      <c r="E70" s="8"/>
      <c r="F70" s="8"/>
      <c r="G70" s="8"/>
      <c r="H70" s="8"/>
    </row>
    <row r="71" spans="1:8" ht="15" x14ac:dyDescent="0.2">
      <c r="A71" s="8"/>
      <c r="B71" s="8"/>
      <c r="C71" s="8"/>
      <c r="D71" s="8"/>
      <c r="E71" s="8"/>
      <c r="F71" s="8"/>
      <c r="G71" s="8"/>
      <c r="H71" s="8"/>
    </row>
    <row r="72" spans="1:8" ht="15" x14ac:dyDescent="0.2">
      <c r="A72" s="8"/>
      <c r="B72" s="8"/>
      <c r="C72" s="8"/>
      <c r="D72" s="8"/>
      <c r="E72" s="8"/>
      <c r="F72" s="8"/>
      <c r="G72" s="8"/>
      <c r="H72" s="8"/>
    </row>
  </sheetData>
  <mergeCells count="8">
    <mergeCell ref="C31:D31"/>
    <mergeCell ref="C44:D44"/>
    <mergeCell ref="F49:H49"/>
    <mergeCell ref="F57:H57"/>
    <mergeCell ref="F50:H50"/>
    <mergeCell ref="F51:H51"/>
    <mergeCell ref="F55:H55"/>
    <mergeCell ref="F56:H56"/>
  </mergeCells>
  <phoneticPr fontId="0" type="noConversion"/>
  <pageMargins left="0.75" right="0" top="0.7" bottom="0" header="0.511811023622047" footer="0.511811023622047"/>
  <pageSetup paperSize="5" scale="78" orientation="portrait" horizontalDpi="4294967294" verticalDpi="4294967293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activeCell="B77" sqref="B77"/>
    </sheetView>
  </sheetViews>
  <sheetFormatPr defaultRowHeight="12.75" x14ac:dyDescent="0.2"/>
  <cols>
    <col min="1" max="1" width="4.7109375" customWidth="1"/>
    <col min="2" max="2" width="31.140625" bestFit="1" customWidth="1"/>
    <col min="3" max="3" width="22.5703125" bestFit="1" customWidth="1"/>
    <col min="4" max="4" width="18.42578125" customWidth="1"/>
    <col min="5" max="5" width="16.85546875" customWidth="1"/>
    <col min="6" max="7" width="14" bestFit="1" customWidth="1"/>
    <col min="8" max="8" width="27.85546875" bestFit="1" customWidth="1"/>
    <col min="9" max="9" width="14" bestFit="1" customWidth="1"/>
    <col min="10" max="10" width="15.7109375" bestFit="1" customWidth="1"/>
  </cols>
  <sheetData>
    <row r="1" spans="1:10" ht="15.75" x14ac:dyDescent="0.25">
      <c r="E1" s="654" t="s">
        <v>239</v>
      </c>
    </row>
    <row r="2" spans="1:10" ht="15.75" x14ac:dyDescent="0.25">
      <c r="E2" s="654" t="s">
        <v>465</v>
      </c>
    </row>
    <row r="3" spans="1:10" ht="15.75" thickBot="1" x14ac:dyDescent="0.3">
      <c r="A3" s="95"/>
      <c r="B3" s="230" t="s">
        <v>297</v>
      </c>
      <c r="C3" s="404" t="s">
        <v>457</v>
      </c>
      <c r="E3" s="96"/>
    </row>
    <row r="4" spans="1:10" ht="15.75" thickTop="1" x14ac:dyDescent="0.25">
      <c r="A4" s="720" t="s">
        <v>240</v>
      </c>
      <c r="B4" s="722" t="s">
        <v>241</v>
      </c>
      <c r="C4" s="97" t="s">
        <v>242</v>
      </c>
      <c r="D4" s="716" t="s">
        <v>243</v>
      </c>
      <c r="E4" s="724" t="s">
        <v>244</v>
      </c>
      <c r="F4" s="725"/>
      <c r="G4" s="726"/>
      <c r="H4" s="98" t="s">
        <v>245</v>
      </c>
      <c r="I4" s="716" t="s">
        <v>113</v>
      </c>
      <c r="J4" s="99" t="s">
        <v>246</v>
      </c>
    </row>
    <row r="5" spans="1:10" ht="15" x14ac:dyDescent="0.25">
      <c r="A5" s="721"/>
      <c r="B5" s="723"/>
      <c r="C5" s="100" t="s">
        <v>247</v>
      </c>
      <c r="D5" s="717"/>
      <c r="E5" s="100" t="s">
        <v>248</v>
      </c>
      <c r="F5" s="100" t="s">
        <v>110</v>
      </c>
      <c r="G5" s="101" t="s">
        <v>249</v>
      </c>
      <c r="H5" s="101" t="s">
        <v>250</v>
      </c>
      <c r="I5" s="717"/>
      <c r="J5" s="102" t="s">
        <v>251</v>
      </c>
    </row>
    <row r="6" spans="1:10" ht="15" x14ac:dyDescent="0.25">
      <c r="A6" s="103">
        <v>1</v>
      </c>
      <c r="B6" s="104">
        <v>2</v>
      </c>
      <c r="C6" s="105">
        <v>3</v>
      </c>
      <c r="D6" s="105">
        <v>4</v>
      </c>
      <c r="E6" s="105">
        <v>5</v>
      </c>
      <c r="F6" s="105">
        <v>6</v>
      </c>
      <c r="G6" s="105" t="s">
        <v>252</v>
      </c>
      <c r="H6" s="105" t="s">
        <v>253</v>
      </c>
      <c r="I6" s="105" t="s">
        <v>254</v>
      </c>
      <c r="J6" s="106" t="s">
        <v>255</v>
      </c>
    </row>
    <row r="7" spans="1:10" ht="15" x14ac:dyDescent="0.25">
      <c r="A7" s="108">
        <v>1</v>
      </c>
      <c r="B7" s="109" t="s">
        <v>256</v>
      </c>
      <c r="C7" s="110"/>
      <c r="D7" s="111">
        <v>511548000</v>
      </c>
      <c r="E7" s="111">
        <v>0</v>
      </c>
      <c r="F7" s="111">
        <v>17746970</v>
      </c>
      <c r="G7" s="111">
        <v>17746970</v>
      </c>
      <c r="H7" s="112">
        <v>3.4692677910968279</v>
      </c>
      <c r="I7" s="111">
        <v>17746970</v>
      </c>
      <c r="J7" s="113">
        <v>493801030</v>
      </c>
    </row>
    <row r="8" spans="1:10" ht="15" x14ac:dyDescent="0.25">
      <c r="A8" s="115"/>
      <c r="B8" s="116" t="s">
        <v>257</v>
      </c>
      <c r="C8" s="100" t="s">
        <v>258</v>
      </c>
      <c r="D8" s="117"/>
      <c r="E8" s="118"/>
      <c r="F8" s="118"/>
      <c r="G8" s="118"/>
      <c r="H8" s="119"/>
      <c r="I8" s="118"/>
      <c r="J8" s="120"/>
    </row>
    <row r="9" spans="1:10" ht="14.25" x14ac:dyDescent="0.2">
      <c r="A9" s="115"/>
      <c r="B9" s="127" t="s">
        <v>234</v>
      </c>
      <c r="C9" s="242" t="s">
        <v>259</v>
      </c>
      <c r="D9" s="128">
        <v>337388000</v>
      </c>
      <c r="E9" s="245">
        <v>0</v>
      </c>
      <c r="F9" s="245">
        <v>4880270</v>
      </c>
      <c r="G9" s="245">
        <v>4880270</v>
      </c>
      <c r="H9" s="129">
        <v>1.4464859449654404</v>
      </c>
      <c r="I9" s="245">
        <v>4880270</v>
      </c>
      <c r="J9" s="308">
        <v>332507730</v>
      </c>
    </row>
    <row r="10" spans="1:10" ht="14.25" x14ac:dyDescent="0.2">
      <c r="A10" s="115"/>
      <c r="B10" s="121" t="s">
        <v>195</v>
      </c>
      <c r="C10" s="122" t="s">
        <v>260</v>
      </c>
      <c r="D10" s="123">
        <v>161160000</v>
      </c>
      <c r="E10" s="124">
        <v>0</v>
      </c>
      <c r="F10" s="124">
        <v>8500000</v>
      </c>
      <c r="G10" s="124">
        <v>8500000</v>
      </c>
      <c r="H10" s="125">
        <v>5.2742616033755274</v>
      </c>
      <c r="I10" s="124">
        <v>8500000</v>
      </c>
      <c r="J10" s="308">
        <v>152660000</v>
      </c>
    </row>
    <row r="11" spans="1:10" ht="14.25" x14ac:dyDescent="0.2">
      <c r="A11" s="115"/>
      <c r="B11" s="127" t="s">
        <v>131</v>
      </c>
      <c r="C11" s="122" t="s">
        <v>261</v>
      </c>
      <c r="D11" s="128">
        <v>6000000</v>
      </c>
      <c r="E11" s="124">
        <v>0</v>
      </c>
      <c r="F11" s="124">
        <v>1830000</v>
      </c>
      <c r="G11" s="124">
        <v>1830000</v>
      </c>
      <c r="H11" s="129">
        <v>30.5</v>
      </c>
      <c r="I11" s="124">
        <v>1830000</v>
      </c>
      <c r="J11" s="308">
        <v>4170000</v>
      </c>
    </row>
    <row r="12" spans="1:10" ht="14.25" x14ac:dyDescent="0.2">
      <c r="A12" s="115"/>
      <c r="B12" s="127" t="s">
        <v>262</v>
      </c>
      <c r="C12" s="122" t="s">
        <v>263</v>
      </c>
      <c r="D12" s="130">
        <v>1800000</v>
      </c>
      <c r="E12" s="124">
        <v>0</v>
      </c>
      <c r="F12" s="124">
        <v>150000</v>
      </c>
      <c r="G12" s="124">
        <v>150000</v>
      </c>
      <c r="H12" s="129">
        <v>8.3333333333333321</v>
      </c>
      <c r="I12" s="124">
        <v>150000</v>
      </c>
      <c r="J12" s="308">
        <v>1650000</v>
      </c>
    </row>
    <row r="13" spans="1:10" ht="14.25" x14ac:dyDescent="0.2">
      <c r="A13" s="115"/>
      <c r="B13" s="127" t="s">
        <v>264</v>
      </c>
      <c r="C13" s="122" t="s">
        <v>265</v>
      </c>
      <c r="D13" s="128">
        <v>0</v>
      </c>
      <c r="E13" s="124">
        <v>0</v>
      </c>
      <c r="F13" s="124">
        <v>0</v>
      </c>
      <c r="G13" s="124">
        <v>0</v>
      </c>
      <c r="H13" s="129">
        <v>0</v>
      </c>
      <c r="I13" s="124">
        <v>0</v>
      </c>
      <c r="J13" s="308">
        <v>0</v>
      </c>
    </row>
    <row r="14" spans="1:10" ht="14.25" x14ac:dyDescent="0.2">
      <c r="A14" s="115"/>
      <c r="B14" s="127" t="s">
        <v>137</v>
      </c>
      <c r="C14" s="122" t="s">
        <v>266</v>
      </c>
      <c r="D14" s="128">
        <v>1200000</v>
      </c>
      <c r="E14" s="124">
        <v>0</v>
      </c>
      <c r="F14" s="124">
        <v>0</v>
      </c>
      <c r="G14" s="124">
        <v>0</v>
      </c>
      <c r="H14" s="129">
        <v>0</v>
      </c>
      <c r="I14" s="124">
        <v>0</v>
      </c>
      <c r="J14" s="308">
        <v>1200000</v>
      </c>
    </row>
    <row r="15" spans="1:10" ht="14.25" x14ac:dyDescent="0.2">
      <c r="A15" s="115"/>
      <c r="B15" s="127" t="s">
        <v>139</v>
      </c>
      <c r="C15" s="122" t="s">
        <v>267</v>
      </c>
      <c r="D15" s="128">
        <v>4000000</v>
      </c>
      <c r="E15" s="124">
        <v>0</v>
      </c>
      <c r="F15" s="124">
        <v>2386700</v>
      </c>
      <c r="G15" s="124">
        <v>2386700</v>
      </c>
      <c r="H15" s="129">
        <v>59.667499999999997</v>
      </c>
      <c r="I15" s="124">
        <v>2386700</v>
      </c>
      <c r="J15" s="308">
        <v>1613300</v>
      </c>
    </row>
    <row r="16" spans="1:10" ht="15" x14ac:dyDescent="0.25">
      <c r="A16" s="115"/>
      <c r="B16" s="286" t="s">
        <v>268</v>
      </c>
      <c r="C16" s="287" t="s">
        <v>269</v>
      </c>
      <c r="D16" s="132">
        <v>0</v>
      </c>
      <c r="E16" s="133">
        <v>0</v>
      </c>
      <c r="F16" s="134">
        <v>0</v>
      </c>
      <c r="G16" s="124">
        <v>0</v>
      </c>
      <c r="H16" s="135">
        <v>0</v>
      </c>
      <c r="I16" s="134">
        <v>0</v>
      </c>
      <c r="J16" s="308">
        <v>0</v>
      </c>
    </row>
    <row r="17" spans="1:10" ht="15" x14ac:dyDescent="0.25">
      <c r="A17" s="108">
        <v>2</v>
      </c>
      <c r="B17" s="136" t="s">
        <v>270</v>
      </c>
      <c r="C17" s="137" t="s">
        <v>271</v>
      </c>
      <c r="D17" s="138">
        <v>490805000</v>
      </c>
      <c r="E17" s="139">
        <v>0</v>
      </c>
      <c r="F17" s="140">
        <v>20000000</v>
      </c>
      <c r="G17" s="139">
        <v>20000000</v>
      </c>
      <c r="H17" s="112">
        <v>4.0749381118774259</v>
      </c>
      <c r="I17" s="140">
        <v>20000000</v>
      </c>
      <c r="J17" s="141">
        <v>470805000</v>
      </c>
    </row>
    <row r="18" spans="1:10" ht="15" x14ac:dyDescent="0.25">
      <c r="A18" s="115"/>
      <c r="B18" s="116" t="s">
        <v>257</v>
      </c>
      <c r="C18" s="100" t="s">
        <v>258</v>
      </c>
      <c r="D18" s="143"/>
      <c r="E18" s="144"/>
      <c r="F18" s="144"/>
      <c r="G18" s="144"/>
      <c r="H18" s="164"/>
      <c r="I18" s="144"/>
      <c r="J18" s="145"/>
    </row>
    <row r="19" spans="1:10" ht="15" x14ac:dyDescent="0.25">
      <c r="A19" s="115"/>
      <c r="B19" s="127" t="s">
        <v>234</v>
      </c>
      <c r="C19" s="242" t="s">
        <v>259</v>
      </c>
      <c r="D19" s="128">
        <v>481325000</v>
      </c>
      <c r="E19" s="245">
        <v>0</v>
      </c>
      <c r="F19" s="245">
        <v>20000000</v>
      </c>
      <c r="G19" s="245">
        <v>20000000</v>
      </c>
      <c r="H19" s="146">
        <v>4.1551965927387942</v>
      </c>
      <c r="I19" s="245">
        <v>20000000</v>
      </c>
      <c r="J19" s="308">
        <v>461325000</v>
      </c>
    </row>
    <row r="20" spans="1:10" ht="14.25" x14ac:dyDescent="0.2">
      <c r="A20" s="115"/>
      <c r="B20" s="121" t="s">
        <v>195</v>
      </c>
      <c r="C20" s="122" t="s">
        <v>260</v>
      </c>
      <c r="D20" s="123">
        <v>0</v>
      </c>
      <c r="E20" s="124">
        <v>0</v>
      </c>
      <c r="F20" s="124">
        <v>0</v>
      </c>
      <c r="G20" s="124">
        <v>0</v>
      </c>
      <c r="H20" s="125">
        <v>0</v>
      </c>
      <c r="I20" s="124">
        <v>0</v>
      </c>
      <c r="J20" s="308">
        <v>0</v>
      </c>
    </row>
    <row r="21" spans="1:10" ht="14.25" x14ac:dyDescent="0.2">
      <c r="A21" s="115"/>
      <c r="B21" s="127" t="s">
        <v>131</v>
      </c>
      <c r="C21" s="122" t="s">
        <v>261</v>
      </c>
      <c r="D21" s="128">
        <v>8280000</v>
      </c>
      <c r="E21" s="245">
        <v>0</v>
      </c>
      <c r="F21" s="124">
        <v>0</v>
      </c>
      <c r="G21" s="124">
        <v>0</v>
      </c>
      <c r="H21" s="129">
        <v>0</v>
      </c>
      <c r="I21" s="124">
        <v>0</v>
      </c>
      <c r="J21" s="308">
        <v>8280000</v>
      </c>
    </row>
    <row r="22" spans="1:10" ht="14.25" x14ac:dyDescent="0.2">
      <c r="A22" s="115"/>
      <c r="B22" s="127" t="s">
        <v>262</v>
      </c>
      <c r="C22" s="122" t="s">
        <v>263</v>
      </c>
      <c r="D22" s="128">
        <v>0</v>
      </c>
      <c r="E22" s="124">
        <v>0</v>
      </c>
      <c r="F22" s="124">
        <v>0</v>
      </c>
      <c r="G22" s="124">
        <v>0</v>
      </c>
      <c r="H22" s="129">
        <v>0</v>
      </c>
      <c r="I22" s="124">
        <v>0</v>
      </c>
      <c r="J22" s="308">
        <v>0</v>
      </c>
    </row>
    <row r="23" spans="1:10" ht="14.25" x14ac:dyDescent="0.2">
      <c r="A23" s="115"/>
      <c r="B23" s="127" t="s">
        <v>264</v>
      </c>
      <c r="C23" s="122" t="s">
        <v>265</v>
      </c>
      <c r="D23" s="128">
        <v>0</v>
      </c>
      <c r="E23" s="124">
        <v>0</v>
      </c>
      <c r="F23" s="124">
        <v>0</v>
      </c>
      <c r="G23" s="124">
        <v>0</v>
      </c>
      <c r="H23" s="129">
        <v>0</v>
      </c>
      <c r="I23" s="124">
        <v>0</v>
      </c>
      <c r="J23" s="308">
        <v>0</v>
      </c>
    </row>
    <row r="24" spans="1:10" ht="14.25" x14ac:dyDescent="0.2">
      <c r="A24" s="115"/>
      <c r="B24" s="127" t="s">
        <v>137</v>
      </c>
      <c r="C24" s="122" t="s">
        <v>266</v>
      </c>
      <c r="D24" s="131">
        <v>1200000</v>
      </c>
      <c r="E24" s="245">
        <v>0</v>
      </c>
      <c r="F24" s="124">
        <v>0</v>
      </c>
      <c r="G24" s="124">
        <v>0</v>
      </c>
      <c r="H24" s="129">
        <v>0</v>
      </c>
      <c r="I24" s="124">
        <v>0</v>
      </c>
      <c r="J24" s="308">
        <v>1200000</v>
      </c>
    </row>
    <row r="25" spans="1:10" ht="14.25" x14ac:dyDescent="0.2">
      <c r="A25" s="115"/>
      <c r="B25" s="127" t="s">
        <v>139</v>
      </c>
      <c r="C25" s="122" t="s">
        <v>267</v>
      </c>
      <c r="D25" s="131">
        <v>0</v>
      </c>
      <c r="E25" s="245">
        <v>0</v>
      </c>
      <c r="F25" s="124">
        <v>0</v>
      </c>
      <c r="G25" s="124">
        <v>0</v>
      </c>
      <c r="H25" s="129">
        <v>0</v>
      </c>
      <c r="I25" s="124">
        <v>0</v>
      </c>
      <c r="J25" s="308">
        <v>0</v>
      </c>
    </row>
    <row r="26" spans="1:10" ht="15" x14ac:dyDescent="0.25">
      <c r="A26" s="115"/>
      <c r="B26" s="286" t="s">
        <v>268</v>
      </c>
      <c r="C26" s="288" t="s">
        <v>269</v>
      </c>
      <c r="D26" s="131">
        <v>0</v>
      </c>
      <c r="E26" s="133">
        <v>0</v>
      </c>
      <c r="F26" s="124">
        <v>0</v>
      </c>
      <c r="G26" s="124">
        <v>0</v>
      </c>
      <c r="H26" s="135">
        <v>0</v>
      </c>
      <c r="I26" s="134">
        <v>0</v>
      </c>
      <c r="J26" s="308">
        <v>0</v>
      </c>
    </row>
    <row r="27" spans="1:10" ht="15" x14ac:dyDescent="0.25">
      <c r="A27" s="108">
        <v>3</v>
      </c>
      <c r="B27" s="109" t="s">
        <v>272</v>
      </c>
      <c r="C27" s="110" t="s">
        <v>271</v>
      </c>
      <c r="D27" s="147">
        <v>573293000</v>
      </c>
      <c r="E27" s="148">
        <v>0</v>
      </c>
      <c r="F27" s="148">
        <v>9701000</v>
      </c>
      <c r="G27" s="148">
        <v>9701000</v>
      </c>
      <c r="H27" s="112">
        <v>1.6921539247819177</v>
      </c>
      <c r="I27" s="148">
        <v>9701000</v>
      </c>
      <c r="J27" s="141">
        <v>563592000</v>
      </c>
    </row>
    <row r="28" spans="1:10" ht="15" x14ac:dyDescent="0.25">
      <c r="A28" s="115"/>
      <c r="B28" s="116" t="s">
        <v>257</v>
      </c>
      <c r="C28" s="100" t="s">
        <v>258</v>
      </c>
      <c r="D28" s="143"/>
      <c r="E28" s="144"/>
      <c r="F28" s="144"/>
      <c r="G28" s="144"/>
      <c r="H28" s="119"/>
      <c r="I28" s="144"/>
      <c r="J28" s="145"/>
    </row>
    <row r="29" spans="1:10" ht="14.25" x14ac:dyDescent="0.2">
      <c r="A29" s="115"/>
      <c r="B29" s="127" t="s">
        <v>234</v>
      </c>
      <c r="C29" s="242" t="s">
        <v>259</v>
      </c>
      <c r="D29" s="128">
        <v>415253000</v>
      </c>
      <c r="E29" s="245">
        <v>0</v>
      </c>
      <c r="F29" s="245">
        <v>9701000</v>
      </c>
      <c r="G29" s="245">
        <v>9701000</v>
      </c>
      <c r="H29" s="129">
        <v>2.336166144495043</v>
      </c>
      <c r="I29" s="245">
        <v>9701000</v>
      </c>
      <c r="J29" s="308">
        <v>405552000</v>
      </c>
    </row>
    <row r="30" spans="1:10" ht="14.25" x14ac:dyDescent="0.2">
      <c r="A30" s="115"/>
      <c r="B30" s="121" t="s">
        <v>195</v>
      </c>
      <c r="C30" s="122" t="s">
        <v>260</v>
      </c>
      <c r="D30" s="123">
        <v>151640000</v>
      </c>
      <c r="E30" s="245">
        <v>0</v>
      </c>
      <c r="F30" s="124">
        <v>0</v>
      </c>
      <c r="G30" s="124">
        <v>0</v>
      </c>
      <c r="H30" s="125">
        <v>0</v>
      </c>
      <c r="I30" s="124">
        <v>0</v>
      </c>
      <c r="J30" s="308">
        <v>151640000</v>
      </c>
    </row>
    <row r="31" spans="1:10" ht="14.25" x14ac:dyDescent="0.2">
      <c r="A31" s="115"/>
      <c r="B31" s="127" t="s">
        <v>131</v>
      </c>
      <c r="C31" s="122" t="s">
        <v>261</v>
      </c>
      <c r="D31" s="123">
        <v>1200000</v>
      </c>
      <c r="E31" s="245">
        <v>0</v>
      </c>
      <c r="F31" s="124">
        <v>0</v>
      </c>
      <c r="G31" s="124">
        <v>0</v>
      </c>
      <c r="H31" s="129">
        <v>0</v>
      </c>
      <c r="I31" s="124">
        <v>0</v>
      </c>
      <c r="J31" s="308">
        <v>1200000</v>
      </c>
    </row>
    <row r="32" spans="1:10" ht="14.25" x14ac:dyDescent="0.2">
      <c r="A32" s="115"/>
      <c r="B32" s="127" t="s">
        <v>262</v>
      </c>
      <c r="C32" s="122" t="s">
        <v>263</v>
      </c>
      <c r="D32" s="123">
        <v>0</v>
      </c>
      <c r="E32" s="245">
        <v>0</v>
      </c>
      <c r="F32" s="124">
        <v>0</v>
      </c>
      <c r="G32" s="124">
        <v>0</v>
      </c>
      <c r="H32" s="129">
        <v>0</v>
      </c>
      <c r="I32" s="124">
        <v>0</v>
      </c>
      <c r="J32" s="308">
        <v>0</v>
      </c>
    </row>
    <row r="33" spans="1:10" ht="14.25" x14ac:dyDescent="0.2">
      <c r="A33" s="115"/>
      <c r="B33" s="127" t="s">
        <v>264</v>
      </c>
      <c r="C33" s="122" t="s">
        <v>265</v>
      </c>
      <c r="D33" s="123">
        <v>0</v>
      </c>
      <c r="E33" s="245">
        <v>0</v>
      </c>
      <c r="F33" s="124">
        <v>0</v>
      </c>
      <c r="G33" s="124">
        <v>0</v>
      </c>
      <c r="H33" s="129">
        <v>0</v>
      </c>
      <c r="I33" s="124">
        <v>0</v>
      </c>
      <c r="J33" s="308">
        <v>0</v>
      </c>
    </row>
    <row r="34" spans="1:10" ht="14.25" x14ac:dyDescent="0.2">
      <c r="A34" s="115"/>
      <c r="B34" s="127" t="s">
        <v>137</v>
      </c>
      <c r="C34" s="122" t="s">
        <v>266</v>
      </c>
      <c r="D34" s="123">
        <v>1200000</v>
      </c>
      <c r="E34" s="245">
        <v>0</v>
      </c>
      <c r="F34" s="124">
        <v>0</v>
      </c>
      <c r="G34" s="124">
        <v>0</v>
      </c>
      <c r="H34" s="129">
        <v>0</v>
      </c>
      <c r="I34" s="124">
        <v>0</v>
      </c>
      <c r="J34" s="308">
        <v>1200000</v>
      </c>
    </row>
    <row r="35" spans="1:10" ht="14.25" x14ac:dyDescent="0.2">
      <c r="A35" s="115"/>
      <c r="B35" s="127" t="s">
        <v>139</v>
      </c>
      <c r="C35" s="122" t="s">
        <v>267</v>
      </c>
      <c r="D35" s="123">
        <v>4000000</v>
      </c>
      <c r="E35" s="245">
        <v>0</v>
      </c>
      <c r="F35" s="124">
        <v>0</v>
      </c>
      <c r="G35" s="124">
        <v>0</v>
      </c>
      <c r="H35" s="129">
        <v>0</v>
      </c>
      <c r="I35" s="124">
        <v>0</v>
      </c>
      <c r="J35" s="308">
        <v>4000000</v>
      </c>
    </row>
    <row r="36" spans="1:10" ht="15" x14ac:dyDescent="0.25">
      <c r="A36" s="149"/>
      <c r="B36" s="286" t="s">
        <v>268</v>
      </c>
      <c r="C36" s="290" t="s">
        <v>269</v>
      </c>
      <c r="D36" s="132">
        <v>0</v>
      </c>
      <c r="E36" s="134">
        <v>0</v>
      </c>
      <c r="F36" s="134">
        <v>0</v>
      </c>
      <c r="G36" s="134">
        <v>0</v>
      </c>
      <c r="H36" s="150">
        <v>0</v>
      </c>
      <c r="I36" s="134">
        <v>0</v>
      </c>
      <c r="J36" s="308">
        <v>0</v>
      </c>
    </row>
    <row r="37" spans="1:10" ht="15" x14ac:dyDescent="0.25">
      <c r="A37" s="108">
        <v>4</v>
      </c>
      <c r="B37" s="109" t="s">
        <v>273</v>
      </c>
      <c r="C37" s="137" t="s">
        <v>271</v>
      </c>
      <c r="D37" s="148">
        <v>444845000</v>
      </c>
      <c r="E37" s="148">
        <v>0</v>
      </c>
      <c r="F37" s="148">
        <v>37151000</v>
      </c>
      <c r="G37" s="139">
        <v>37151000</v>
      </c>
      <c r="H37" s="112">
        <v>8.351448257258145</v>
      </c>
      <c r="I37" s="148">
        <v>37151000</v>
      </c>
      <c r="J37" s="141">
        <v>407694000</v>
      </c>
    </row>
    <row r="38" spans="1:10" ht="15" x14ac:dyDescent="0.25">
      <c r="A38" s="151"/>
      <c r="B38" s="116" t="s">
        <v>257</v>
      </c>
      <c r="C38" s="100" t="s">
        <v>258</v>
      </c>
      <c r="D38" s="144"/>
      <c r="E38" s="144"/>
      <c r="F38" s="144"/>
      <c r="G38" s="144"/>
      <c r="H38" s="119"/>
      <c r="I38" s="144"/>
      <c r="J38" s="145"/>
    </row>
    <row r="39" spans="1:10" ht="14.25" x14ac:dyDescent="0.2">
      <c r="A39" s="115"/>
      <c r="B39" s="127" t="s">
        <v>234</v>
      </c>
      <c r="C39" s="242" t="s">
        <v>259</v>
      </c>
      <c r="D39" s="307">
        <v>416135000</v>
      </c>
      <c r="E39" s="245">
        <v>0</v>
      </c>
      <c r="F39" s="245">
        <v>36971000</v>
      </c>
      <c r="G39" s="245">
        <v>36971000</v>
      </c>
      <c r="H39" s="129">
        <v>8.8843764643685343</v>
      </c>
      <c r="I39" s="245">
        <v>36971000</v>
      </c>
      <c r="J39" s="308">
        <v>379164000</v>
      </c>
    </row>
    <row r="40" spans="1:10" ht="14.25" x14ac:dyDescent="0.2">
      <c r="A40" s="115"/>
      <c r="B40" s="121" t="s">
        <v>195</v>
      </c>
      <c r="C40" s="122" t="s">
        <v>260</v>
      </c>
      <c r="D40" s="128">
        <v>0</v>
      </c>
      <c r="E40" s="245">
        <v>0</v>
      </c>
      <c r="F40" s="124">
        <v>0</v>
      </c>
      <c r="G40" s="124">
        <v>0</v>
      </c>
      <c r="H40" s="125">
        <v>0</v>
      </c>
      <c r="I40" s="124">
        <v>0</v>
      </c>
      <c r="J40" s="308">
        <v>0</v>
      </c>
    </row>
    <row r="41" spans="1:10" ht="14.25" x14ac:dyDescent="0.2">
      <c r="A41" s="115"/>
      <c r="B41" s="127" t="s">
        <v>131</v>
      </c>
      <c r="C41" s="122" t="s">
        <v>261</v>
      </c>
      <c r="D41" s="128">
        <v>3600000</v>
      </c>
      <c r="E41" s="245">
        <v>0</v>
      </c>
      <c r="F41" s="124">
        <v>180000</v>
      </c>
      <c r="G41" s="124">
        <v>180000</v>
      </c>
      <c r="H41" s="125">
        <v>5</v>
      </c>
      <c r="I41" s="124">
        <v>180000</v>
      </c>
      <c r="J41" s="308">
        <v>3420000</v>
      </c>
    </row>
    <row r="42" spans="1:10" ht="14.25" x14ac:dyDescent="0.2">
      <c r="A42" s="115"/>
      <c r="B42" s="127" t="s">
        <v>262</v>
      </c>
      <c r="C42" s="122" t="s">
        <v>263</v>
      </c>
      <c r="D42" s="128">
        <v>0</v>
      </c>
      <c r="E42" s="245">
        <v>0</v>
      </c>
      <c r="F42" s="124">
        <v>0</v>
      </c>
      <c r="G42" s="124">
        <v>0</v>
      </c>
      <c r="H42" s="129">
        <v>0</v>
      </c>
      <c r="I42" s="124">
        <v>0</v>
      </c>
      <c r="J42" s="308">
        <v>0</v>
      </c>
    </row>
    <row r="43" spans="1:10" ht="14.25" x14ac:dyDescent="0.2">
      <c r="A43" s="115"/>
      <c r="B43" s="127" t="s">
        <v>264</v>
      </c>
      <c r="C43" s="122" t="s">
        <v>265</v>
      </c>
      <c r="D43" s="128">
        <v>25110000</v>
      </c>
      <c r="E43" s="245">
        <v>0</v>
      </c>
      <c r="F43" s="124">
        <v>0</v>
      </c>
      <c r="G43" s="124">
        <v>0</v>
      </c>
      <c r="H43" s="129">
        <v>0</v>
      </c>
      <c r="I43" s="124">
        <v>0</v>
      </c>
      <c r="J43" s="308">
        <v>25110000</v>
      </c>
    </row>
    <row r="44" spans="1:10" ht="14.25" x14ac:dyDescent="0.2">
      <c r="A44" s="115"/>
      <c r="B44" s="127" t="s">
        <v>137</v>
      </c>
      <c r="C44" s="122" t="s">
        <v>266</v>
      </c>
      <c r="D44" s="128">
        <v>0</v>
      </c>
      <c r="E44" s="245">
        <v>0</v>
      </c>
      <c r="F44" s="124">
        <v>0</v>
      </c>
      <c r="G44" s="124">
        <v>0</v>
      </c>
      <c r="H44" s="129">
        <v>0</v>
      </c>
      <c r="I44" s="124">
        <v>0</v>
      </c>
      <c r="J44" s="308">
        <v>0</v>
      </c>
    </row>
    <row r="45" spans="1:10" ht="14.25" x14ac:dyDescent="0.2">
      <c r="A45" s="115"/>
      <c r="B45" s="127" t="s">
        <v>139</v>
      </c>
      <c r="C45" s="122" t="s">
        <v>267</v>
      </c>
      <c r="D45" s="128">
        <v>0</v>
      </c>
      <c r="E45" s="245">
        <v>0</v>
      </c>
      <c r="F45" s="124">
        <v>0</v>
      </c>
      <c r="G45" s="124">
        <v>0</v>
      </c>
      <c r="H45" s="129">
        <v>0</v>
      </c>
      <c r="I45" s="124">
        <v>0</v>
      </c>
      <c r="J45" s="308">
        <v>0</v>
      </c>
    </row>
    <row r="46" spans="1:10" ht="15.75" thickBot="1" x14ac:dyDescent="0.3">
      <c r="A46" s="152"/>
      <c r="B46" s="284" t="s">
        <v>268</v>
      </c>
      <c r="C46" s="289" t="s">
        <v>269</v>
      </c>
      <c r="D46" s="153">
        <v>0</v>
      </c>
      <c r="E46" s="154">
        <v>0</v>
      </c>
      <c r="F46" s="154">
        <v>0</v>
      </c>
      <c r="G46" s="154">
        <v>0</v>
      </c>
      <c r="H46" s="155">
        <v>0</v>
      </c>
      <c r="I46" s="156">
        <v>0</v>
      </c>
      <c r="J46" s="308">
        <v>0</v>
      </c>
    </row>
    <row r="47" spans="1:10" ht="16.5" thickTop="1" thickBot="1" x14ac:dyDescent="0.3">
      <c r="A47" s="301"/>
      <c r="B47" s="302"/>
      <c r="C47" s="98"/>
      <c r="D47" s="303"/>
      <c r="E47" s="304"/>
      <c r="F47" s="304"/>
      <c r="G47" s="304"/>
      <c r="H47" s="305"/>
      <c r="I47" s="304"/>
      <c r="J47" s="306"/>
    </row>
    <row r="48" spans="1:10" ht="15.75" thickTop="1" x14ac:dyDescent="0.25">
      <c r="A48" s="291">
        <v>5</v>
      </c>
      <c r="B48" s="292" t="s">
        <v>274</v>
      </c>
      <c r="C48" s="293" t="s">
        <v>271</v>
      </c>
      <c r="D48" s="294">
        <v>518389000</v>
      </c>
      <c r="E48" s="295">
        <v>0</v>
      </c>
      <c r="F48" s="295">
        <v>16464350</v>
      </c>
      <c r="G48" s="295">
        <v>16464350</v>
      </c>
      <c r="H48" s="296">
        <v>3.1760608346241912</v>
      </c>
      <c r="I48" s="295">
        <v>16464350</v>
      </c>
      <c r="J48" s="297">
        <v>501924650</v>
      </c>
    </row>
    <row r="49" spans="1:10" ht="15" x14ac:dyDescent="0.25">
      <c r="A49" s="115"/>
      <c r="B49" s="116" t="s">
        <v>257</v>
      </c>
      <c r="C49" s="100" t="s">
        <v>258</v>
      </c>
      <c r="D49" s="158"/>
      <c r="E49" s="144"/>
      <c r="F49" s="144"/>
      <c r="G49" s="144"/>
      <c r="H49" s="119"/>
      <c r="I49" s="144"/>
      <c r="J49" s="145"/>
    </row>
    <row r="50" spans="1:10" ht="14.25" x14ac:dyDescent="0.2">
      <c r="A50" s="115"/>
      <c r="B50" s="127" t="s">
        <v>234</v>
      </c>
      <c r="C50" s="242" t="s">
        <v>259</v>
      </c>
      <c r="D50" s="243">
        <v>355649000</v>
      </c>
      <c r="E50" s="245">
        <v>0</v>
      </c>
      <c r="F50" s="245">
        <v>14514350</v>
      </c>
      <c r="G50" s="245">
        <v>14514350</v>
      </c>
      <c r="H50" s="129">
        <v>4.0810883764610608</v>
      </c>
      <c r="I50" s="245">
        <v>14514350</v>
      </c>
      <c r="J50" s="308">
        <v>341134650</v>
      </c>
    </row>
    <row r="51" spans="1:10" ht="14.25" x14ac:dyDescent="0.2">
      <c r="A51" s="115"/>
      <c r="B51" s="121" t="s">
        <v>195</v>
      </c>
      <c r="C51" s="122" t="s">
        <v>260</v>
      </c>
      <c r="D51" s="159">
        <v>155720000</v>
      </c>
      <c r="E51" s="245">
        <v>0</v>
      </c>
      <c r="F51" s="124">
        <v>0</v>
      </c>
      <c r="G51" s="124">
        <v>0</v>
      </c>
      <c r="H51" s="125">
        <v>0</v>
      </c>
      <c r="I51" s="124">
        <v>0</v>
      </c>
      <c r="J51" s="308">
        <v>155720000</v>
      </c>
    </row>
    <row r="52" spans="1:10" ht="14.25" x14ac:dyDescent="0.2">
      <c r="A52" s="115"/>
      <c r="B52" s="127" t="s">
        <v>131</v>
      </c>
      <c r="C52" s="122" t="s">
        <v>261</v>
      </c>
      <c r="D52" s="159">
        <v>6120000</v>
      </c>
      <c r="E52" s="245">
        <v>0</v>
      </c>
      <c r="F52" s="124">
        <v>1800000</v>
      </c>
      <c r="G52" s="124">
        <v>1800000</v>
      </c>
      <c r="H52" s="125">
        <v>29.411764705882355</v>
      </c>
      <c r="I52" s="124">
        <v>1800000</v>
      </c>
      <c r="J52" s="308">
        <v>4320000</v>
      </c>
    </row>
    <row r="53" spans="1:10" ht="14.25" x14ac:dyDescent="0.2">
      <c r="A53" s="115"/>
      <c r="B53" s="127" t="s">
        <v>262</v>
      </c>
      <c r="C53" s="122" t="s">
        <v>263</v>
      </c>
      <c r="D53" s="159">
        <v>900000</v>
      </c>
      <c r="E53" s="245">
        <v>0</v>
      </c>
      <c r="F53" s="124">
        <v>150000</v>
      </c>
      <c r="G53" s="124">
        <v>150000</v>
      </c>
      <c r="H53" s="125">
        <v>16.666666666666664</v>
      </c>
      <c r="I53" s="124">
        <v>150000</v>
      </c>
      <c r="J53" s="308">
        <v>750000</v>
      </c>
    </row>
    <row r="54" spans="1:10" ht="14.25" x14ac:dyDescent="0.2">
      <c r="A54" s="115"/>
      <c r="B54" s="127" t="s">
        <v>264</v>
      </c>
      <c r="C54" s="122" t="s">
        <v>265</v>
      </c>
      <c r="D54" s="159">
        <v>0</v>
      </c>
      <c r="E54" s="245">
        <v>0</v>
      </c>
      <c r="F54" s="124">
        <v>0</v>
      </c>
      <c r="G54" s="124">
        <v>0</v>
      </c>
      <c r="H54" s="129">
        <v>0</v>
      </c>
      <c r="I54" s="124">
        <v>0</v>
      </c>
      <c r="J54" s="308">
        <v>0</v>
      </c>
    </row>
    <row r="55" spans="1:10" ht="14.25" x14ac:dyDescent="0.2">
      <c r="A55" s="115"/>
      <c r="B55" s="127" t="s">
        <v>137</v>
      </c>
      <c r="C55" s="122" t="s">
        <v>266</v>
      </c>
      <c r="D55" s="159">
        <v>0</v>
      </c>
      <c r="E55" s="245">
        <v>0</v>
      </c>
      <c r="F55" s="124">
        <v>0</v>
      </c>
      <c r="G55" s="124">
        <v>0</v>
      </c>
      <c r="H55" s="129">
        <v>0</v>
      </c>
      <c r="I55" s="124">
        <v>0</v>
      </c>
      <c r="J55" s="308">
        <v>0</v>
      </c>
    </row>
    <row r="56" spans="1:10" ht="14.25" x14ac:dyDescent="0.2">
      <c r="A56" s="115"/>
      <c r="B56" s="127" t="s">
        <v>139</v>
      </c>
      <c r="C56" s="122" t="s">
        <v>267</v>
      </c>
      <c r="D56" s="159">
        <v>0</v>
      </c>
      <c r="E56" s="124">
        <v>0</v>
      </c>
      <c r="F56" s="124">
        <v>0</v>
      </c>
      <c r="G56" s="124">
        <v>0</v>
      </c>
      <c r="H56" s="129">
        <v>0</v>
      </c>
      <c r="I56" s="124">
        <v>0</v>
      </c>
      <c r="J56" s="308">
        <v>0</v>
      </c>
    </row>
    <row r="57" spans="1:10" ht="15" x14ac:dyDescent="0.25">
      <c r="A57" s="115"/>
      <c r="B57" s="286" t="s">
        <v>268</v>
      </c>
      <c r="C57" s="288" t="s">
        <v>269</v>
      </c>
      <c r="D57" s="159">
        <v>0</v>
      </c>
      <c r="E57" s="133">
        <v>0</v>
      </c>
      <c r="F57" s="133">
        <v>0</v>
      </c>
      <c r="G57" s="124">
        <v>0</v>
      </c>
      <c r="H57" s="135">
        <v>0</v>
      </c>
      <c r="I57" s="134">
        <v>0</v>
      </c>
      <c r="J57" s="308">
        <v>0</v>
      </c>
    </row>
    <row r="58" spans="1:10" ht="15" x14ac:dyDescent="0.25">
      <c r="A58" s="108">
        <v>6</v>
      </c>
      <c r="B58" s="109" t="s">
        <v>275</v>
      </c>
      <c r="C58" s="110" t="s">
        <v>271</v>
      </c>
      <c r="D58" s="160">
        <v>573400000</v>
      </c>
      <c r="E58" s="148">
        <v>0</v>
      </c>
      <c r="F58" s="148">
        <v>17740800</v>
      </c>
      <c r="G58" s="148">
        <v>17740800</v>
      </c>
      <c r="H58" s="112">
        <v>3.0939658179281482</v>
      </c>
      <c r="I58" s="148">
        <v>17740800</v>
      </c>
      <c r="J58" s="141">
        <v>555659200</v>
      </c>
    </row>
    <row r="59" spans="1:10" ht="15" x14ac:dyDescent="0.25">
      <c r="A59" s="115"/>
      <c r="B59" s="116" t="s">
        <v>257</v>
      </c>
      <c r="C59" s="100" t="s">
        <v>258</v>
      </c>
      <c r="D59" s="158"/>
      <c r="E59" s="144"/>
      <c r="F59" s="144"/>
      <c r="G59" s="144"/>
      <c r="H59" s="119"/>
      <c r="I59" s="144"/>
      <c r="J59" s="145"/>
    </row>
    <row r="60" spans="1:10" ht="14.25" x14ac:dyDescent="0.2">
      <c r="A60" s="115"/>
      <c r="B60" s="127" t="s">
        <v>234</v>
      </c>
      <c r="C60" s="242" t="s">
        <v>259</v>
      </c>
      <c r="D60" s="243">
        <v>411560000</v>
      </c>
      <c r="E60" s="245">
        <v>0</v>
      </c>
      <c r="F60" s="245">
        <v>17140800</v>
      </c>
      <c r="G60" s="245">
        <v>17140800</v>
      </c>
      <c r="H60" s="129">
        <v>4.164836232870055</v>
      </c>
      <c r="I60" s="245">
        <v>17140800</v>
      </c>
      <c r="J60" s="308">
        <v>394419200</v>
      </c>
    </row>
    <row r="61" spans="1:10" ht="14.25" x14ac:dyDescent="0.2">
      <c r="A61" s="115"/>
      <c r="B61" s="121" t="s">
        <v>195</v>
      </c>
      <c r="C61" s="122" t="s">
        <v>260</v>
      </c>
      <c r="D61" s="159">
        <v>151640000</v>
      </c>
      <c r="E61" s="245">
        <v>0</v>
      </c>
      <c r="F61" s="124">
        <v>0</v>
      </c>
      <c r="G61" s="124">
        <v>0</v>
      </c>
      <c r="H61" s="125">
        <v>0</v>
      </c>
      <c r="I61" s="124">
        <v>0</v>
      </c>
      <c r="J61" s="308">
        <v>151640000</v>
      </c>
    </row>
    <row r="62" spans="1:10" ht="14.25" x14ac:dyDescent="0.2">
      <c r="A62" s="115"/>
      <c r="B62" s="127" t="s">
        <v>131</v>
      </c>
      <c r="C62" s="122" t="s">
        <v>261</v>
      </c>
      <c r="D62" s="159">
        <v>5160000</v>
      </c>
      <c r="E62" s="245">
        <v>0</v>
      </c>
      <c r="F62" s="124">
        <v>600000</v>
      </c>
      <c r="G62" s="124">
        <v>600000</v>
      </c>
      <c r="H62" s="129">
        <v>11.627906976744185</v>
      </c>
      <c r="I62" s="124">
        <v>600000</v>
      </c>
      <c r="J62" s="308">
        <v>4560000</v>
      </c>
    </row>
    <row r="63" spans="1:10" ht="14.25" x14ac:dyDescent="0.2">
      <c r="A63" s="115"/>
      <c r="B63" s="127" t="s">
        <v>262</v>
      </c>
      <c r="C63" s="122" t="s">
        <v>263</v>
      </c>
      <c r="D63" s="161">
        <v>0</v>
      </c>
      <c r="E63" s="245">
        <v>0</v>
      </c>
      <c r="F63" s="124">
        <v>0</v>
      </c>
      <c r="G63" s="124">
        <v>0</v>
      </c>
      <c r="H63" s="129">
        <v>0</v>
      </c>
      <c r="I63" s="124">
        <v>0</v>
      </c>
      <c r="J63" s="308">
        <v>0</v>
      </c>
    </row>
    <row r="64" spans="1:10" ht="14.25" x14ac:dyDescent="0.2">
      <c r="A64" s="115"/>
      <c r="B64" s="127" t="s">
        <v>264</v>
      </c>
      <c r="C64" s="122" t="s">
        <v>265</v>
      </c>
      <c r="D64" s="159">
        <v>5040000</v>
      </c>
      <c r="E64" s="245">
        <v>0</v>
      </c>
      <c r="F64" s="124">
        <v>0</v>
      </c>
      <c r="G64" s="124">
        <v>0</v>
      </c>
      <c r="H64" s="129">
        <v>0</v>
      </c>
      <c r="I64" s="124">
        <v>0</v>
      </c>
      <c r="J64" s="308">
        <v>5040000</v>
      </c>
    </row>
    <row r="65" spans="1:10" ht="14.25" x14ac:dyDescent="0.2">
      <c r="A65" s="115"/>
      <c r="B65" s="127" t="s">
        <v>137</v>
      </c>
      <c r="C65" s="122" t="s">
        <v>266</v>
      </c>
      <c r="D65" s="159">
        <v>0</v>
      </c>
      <c r="E65" s="124">
        <v>0</v>
      </c>
      <c r="F65" s="124">
        <v>0</v>
      </c>
      <c r="G65" s="124">
        <v>0</v>
      </c>
      <c r="H65" s="129">
        <v>0</v>
      </c>
      <c r="I65" s="124">
        <v>0</v>
      </c>
      <c r="J65" s="308">
        <v>0</v>
      </c>
    </row>
    <row r="66" spans="1:10" ht="14.25" x14ac:dyDescent="0.2">
      <c r="A66" s="115"/>
      <c r="B66" s="127" t="s">
        <v>139</v>
      </c>
      <c r="C66" s="122" t="s">
        <v>267</v>
      </c>
      <c r="D66" s="159">
        <v>0</v>
      </c>
      <c r="E66" s="124">
        <v>0</v>
      </c>
      <c r="F66" s="124">
        <v>0</v>
      </c>
      <c r="G66" s="124">
        <v>0</v>
      </c>
      <c r="H66" s="129">
        <v>0</v>
      </c>
      <c r="I66" s="124">
        <v>0</v>
      </c>
      <c r="J66" s="308">
        <v>0</v>
      </c>
    </row>
    <row r="67" spans="1:10" ht="15" x14ac:dyDescent="0.25">
      <c r="A67" s="149"/>
      <c r="B67" s="286" t="s">
        <v>268</v>
      </c>
      <c r="C67" s="287" t="s">
        <v>269</v>
      </c>
      <c r="D67" s="162">
        <v>0</v>
      </c>
      <c r="E67" s="134">
        <v>0</v>
      </c>
      <c r="F67" s="134">
        <v>0</v>
      </c>
      <c r="G67" s="134">
        <v>0</v>
      </c>
      <c r="H67" s="150">
        <v>0</v>
      </c>
      <c r="I67" s="134">
        <v>0</v>
      </c>
      <c r="J67" s="308">
        <v>0</v>
      </c>
    </row>
    <row r="68" spans="1:10" ht="15" x14ac:dyDescent="0.25">
      <c r="A68" s="108">
        <v>7</v>
      </c>
      <c r="B68" s="109" t="s">
        <v>276</v>
      </c>
      <c r="C68" s="137" t="s">
        <v>271</v>
      </c>
      <c r="D68" s="148">
        <v>930220000</v>
      </c>
      <c r="E68" s="139">
        <v>0</v>
      </c>
      <c r="F68" s="139">
        <v>23500000</v>
      </c>
      <c r="G68" s="139">
        <v>23500000</v>
      </c>
      <c r="H68" s="112">
        <v>2.526284104835415</v>
      </c>
      <c r="I68" s="148">
        <v>23500000</v>
      </c>
      <c r="J68" s="141">
        <v>906720000</v>
      </c>
    </row>
    <row r="69" spans="1:10" ht="15" x14ac:dyDescent="0.25">
      <c r="A69" s="115"/>
      <c r="B69" s="116" t="s">
        <v>257</v>
      </c>
      <c r="C69" s="100" t="s">
        <v>258</v>
      </c>
      <c r="D69" s="144"/>
      <c r="E69" s="144"/>
      <c r="F69" s="144"/>
      <c r="G69" s="144"/>
      <c r="H69" s="119"/>
      <c r="I69" s="144"/>
      <c r="J69" s="145"/>
    </row>
    <row r="70" spans="1:10" ht="14.25" x14ac:dyDescent="0.2">
      <c r="A70" s="115"/>
      <c r="B70" s="127" t="s">
        <v>234</v>
      </c>
      <c r="C70" s="242" t="s">
        <v>259</v>
      </c>
      <c r="D70" s="128">
        <v>0</v>
      </c>
      <c r="E70" s="245">
        <v>0</v>
      </c>
      <c r="F70" s="245"/>
      <c r="G70" s="245">
        <v>0</v>
      </c>
      <c r="H70" s="129">
        <v>0</v>
      </c>
      <c r="I70" s="245">
        <v>0</v>
      </c>
      <c r="J70" s="308">
        <v>0</v>
      </c>
    </row>
    <row r="71" spans="1:10" ht="14.25" x14ac:dyDescent="0.2">
      <c r="A71" s="115"/>
      <c r="B71" s="121" t="s">
        <v>195</v>
      </c>
      <c r="C71" s="122" t="s">
        <v>260</v>
      </c>
      <c r="D71" s="123">
        <v>896560000</v>
      </c>
      <c r="E71" s="245">
        <v>0</v>
      </c>
      <c r="F71" s="124">
        <v>23500000</v>
      </c>
      <c r="G71" s="124">
        <v>23500000</v>
      </c>
      <c r="H71" s="125">
        <v>2.621129651110913</v>
      </c>
      <c r="I71" s="124">
        <v>23500000</v>
      </c>
      <c r="J71" s="308">
        <v>873060000</v>
      </c>
    </row>
    <row r="72" spans="1:10" ht="14.25" x14ac:dyDescent="0.2">
      <c r="A72" s="115"/>
      <c r="B72" s="127" t="s">
        <v>131</v>
      </c>
      <c r="C72" s="122" t="s">
        <v>261</v>
      </c>
      <c r="D72" s="123">
        <v>0</v>
      </c>
      <c r="E72" s="245">
        <v>0</v>
      </c>
      <c r="F72" s="124">
        <v>0</v>
      </c>
      <c r="G72" s="124">
        <v>0</v>
      </c>
      <c r="H72" s="129">
        <v>0</v>
      </c>
      <c r="I72" s="124">
        <v>0</v>
      </c>
      <c r="J72" s="308">
        <v>0</v>
      </c>
    </row>
    <row r="73" spans="1:10" ht="14.25" x14ac:dyDescent="0.2">
      <c r="A73" s="115"/>
      <c r="B73" s="127" t="s">
        <v>262</v>
      </c>
      <c r="C73" s="122" t="s">
        <v>263</v>
      </c>
      <c r="D73" s="123">
        <v>900000</v>
      </c>
      <c r="E73" s="245">
        <v>0</v>
      </c>
      <c r="F73" s="124">
        <v>0</v>
      </c>
      <c r="G73" s="124">
        <v>0</v>
      </c>
      <c r="H73" s="129"/>
      <c r="I73" s="124">
        <v>0</v>
      </c>
      <c r="J73" s="308">
        <v>900000</v>
      </c>
    </row>
    <row r="74" spans="1:10" ht="14.25" x14ac:dyDescent="0.2">
      <c r="A74" s="115"/>
      <c r="B74" s="127" t="s">
        <v>264</v>
      </c>
      <c r="C74" s="122" t="s">
        <v>265</v>
      </c>
      <c r="D74" s="123">
        <v>29760000</v>
      </c>
      <c r="E74" s="245">
        <v>0</v>
      </c>
      <c r="F74" s="124">
        <v>0</v>
      </c>
      <c r="G74" s="124">
        <v>0</v>
      </c>
      <c r="H74" s="129">
        <v>0</v>
      </c>
      <c r="I74" s="124">
        <v>0</v>
      </c>
      <c r="J74" s="308">
        <v>29760000</v>
      </c>
    </row>
    <row r="75" spans="1:10" ht="14.25" x14ac:dyDescent="0.2">
      <c r="A75" s="115"/>
      <c r="B75" s="127" t="s">
        <v>137</v>
      </c>
      <c r="C75" s="122" t="s">
        <v>266</v>
      </c>
      <c r="D75" s="123">
        <v>3000000</v>
      </c>
      <c r="E75" s="245">
        <v>0</v>
      </c>
      <c r="F75" s="124">
        <v>0</v>
      </c>
      <c r="G75" s="124">
        <v>0</v>
      </c>
      <c r="H75" s="129">
        <v>0</v>
      </c>
      <c r="I75" s="124">
        <v>0</v>
      </c>
      <c r="J75" s="308">
        <v>3000000</v>
      </c>
    </row>
    <row r="76" spans="1:10" ht="14.25" x14ac:dyDescent="0.2">
      <c r="A76" s="115"/>
      <c r="B76" s="127" t="s">
        <v>139</v>
      </c>
      <c r="C76" s="122" t="s">
        <v>267</v>
      </c>
      <c r="D76" s="123">
        <v>0</v>
      </c>
      <c r="E76" s="124">
        <v>0</v>
      </c>
      <c r="F76" s="124">
        <v>0</v>
      </c>
      <c r="G76" s="124">
        <v>0</v>
      </c>
      <c r="H76" s="129">
        <v>0</v>
      </c>
      <c r="I76" s="124">
        <v>0</v>
      </c>
      <c r="J76" s="308">
        <v>0</v>
      </c>
    </row>
    <row r="77" spans="1:10" ht="15" x14ac:dyDescent="0.25">
      <c r="A77" s="115"/>
      <c r="B77" s="286" t="s">
        <v>268</v>
      </c>
      <c r="C77" s="288" t="s">
        <v>269</v>
      </c>
      <c r="D77" s="123">
        <v>0</v>
      </c>
      <c r="E77" s="133">
        <v>0</v>
      </c>
      <c r="F77" s="133">
        <v>0</v>
      </c>
      <c r="G77" s="124">
        <v>0</v>
      </c>
      <c r="H77" s="129">
        <v>0</v>
      </c>
      <c r="I77" s="134">
        <v>0</v>
      </c>
      <c r="J77" s="308">
        <v>0</v>
      </c>
    </row>
    <row r="78" spans="1:10" ht="15" x14ac:dyDescent="0.25">
      <c r="A78" s="108"/>
      <c r="B78" s="109" t="s">
        <v>277</v>
      </c>
      <c r="C78" s="105"/>
      <c r="D78" s="148">
        <v>4042500000</v>
      </c>
      <c r="E78" s="148">
        <v>0</v>
      </c>
      <c r="F78" s="148">
        <v>142304120</v>
      </c>
      <c r="G78" s="148">
        <v>142304120</v>
      </c>
      <c r="H78" s="112">
        <v>3.5202008658008661</v>
      </c>
      <c r="I78" s="148">
        <v>142304120</v>
      </c>
      <c r="J78" s="141">
        <v>3900195880</v>
      </c>
    </row>
    <row r="79" spans="1:10" ht="15" x14ac:dyDescent="0.25">
      <c r="A79" s="115"/>
      <c r="B79" s="116" t="s">
        <v>257</v>
      </c>
      <c r="C79" s="100" t="s">
        <v>258</v>
      </c>
      <c r="D79" s="144"/>
      <c r="E79" s="144"/>
      <c r="F79" s="144"/>
      <c r="G79" s="144"/>
      <c r="H79" s="164"/>
      <c r="I79" s="144"/>
      <c r="J79" s="145"/>
    </row>
    <row r="80" spans="1:10" ht="14.25" x14ac:dyDescent="0.2">
      <c r="A80" s="115"/>
      <c r="B80" s="127" t="s">
        <v>234</v>
      </c>
      <c r="C80" s="242" t="s">
        <v>259</v>
      </c>
      <c r="D80" s="243">
        <v>2417310000</v>
      </c>
      <c r="E80" s="243">
        <v>0</v>
      </c>
      <c r="F80" s="243">
        <v>103207420</v>
      </c>
      <c r="G80" s="244">
        <v>103207420</v>
      </c>
      <c r="H80" s="166">
        <v>4.2695152876544586</v>
      </c>
      <c r="I80" s="245">
        <v>103207420</v>
      </c>
      <c r="J80" s="308">
        <v>2314102580</v>
      </c>
    </row>
    <row r="81" spans="1:10" ht="14.25" x14ac:dyDescent="0.2">
      <c r="A81" s="115"/>
      <c r="B81" s="121" t="s">
        <v>195</v>
      </c>
      <c r="C81" s="122" t="s">
        <v>260</v>
      </c>
      <c r="D81" s="159">
        <v>1516720000</v>
      </c>
      <c r="E81" s="243">
        <v>0</v>
      </c>
      <c r="F81" s="159">
        <v>32000000</v>
      </c>
      <c r="G81" s="165">
        <v>32000000</v>
      </c>
      <c r="H81" s="166">
        <v>2.1098159185611056</v>
      </c>
      <c r="I81" s="124">
        <v>32000000</v>
      </c>
      <c r="J81" s="308">
        <v>1484720000</v>
      </c>
    </row>
    <row r="82" spans="1:10" ht="14.25" x14ac:dyDescent="0.2">
      <c r="A82" s="115"/>
      <c r="B82" s="127" t="s">
        <v>131</v>
      </c>
      <c r="C82" s="122" t="s">
        <v>261</v>
      </c>
      <c r="D82" s="159">
        <v>30360000</v>
      </c>
      <c r="E82" s="243">
        <v>0</v>
      </c>
      <c r="F82" s="159">
        <v>4410000</v>
      </c>
      <c r="G82" s="165">
        <v>4410000</v>
      </c>
      <c r="H82" s="166">
        <v>14.525691699604742</v>
      </c>
      <c r="I82" s="124">
        <v>4410000</v>
      </c>
      <c r="J82" s="308">
        <v>25950000</v>
      </c>
    </row>
    <row r="83" spans="1:10" ht="14.25" x14ac:dyDescent="0.2">
      <c r="A83" s="115"/>
      <c r="B83" s="127" t="s">
        <v>262</v>
      </c>
      <c r="C83" s="122" t="s">
        <v>263</v>
      </c>
      <c r="D83" s="159">
        <v>3600000</v>
      </c>
      <c r="E83" s="243">
        <v>0</v>
      </c>
      <c r="F83" s="159">
        <v>300000</v>
      </c>
      <c r="G83" s="165">
        <v>300000</v>
      </c>
      <c r="H83" s="166">
        <v>8.3333333333333321</v>
      </c>
      <c r="I83" s="124">
        <v>300000</v>
      </c>
      <c r="J83" s="308">
        <v>3300000</v>
      </c>
    </row>
    <row r="84" spans="1:10" ht="14.25" x14ac:dyDescent="0.2">
      <c r="A84" s="115"/>
      <c r="B84" s="127" t="s">
        <v>264</v>
      </c>
      <c r="C84" s="122" t="s">
        <v>265</v>
      </c>
      <c r="D84" s="159">
        <v>59910000</v>
      </c>
      <c r="E84" s="243">
        <v>0</v>
      </c>
      <c r="F84" s="159">
        <v>0</v>
      </c>
      <c r="G84" s="165">
        <v>0</v>
      </c>
      <c r="H84" s="166">
        <v>0</v>
      </c>
      <c r="I84" s="124">
        <v>0</v>
      </c>
      <c r="J84" s="308">
        <v>59910000</v>
      </c>
    </row>
    <row r="85" spans="1:10" ht="14.25" x14ac:dyDescent="0.2">
      <c r="A85" s="115"/>
      <c r="B85" s="127" t="s">
        <v>137</v>
      </c>
      <c r="C85" s="122" t="s">
        <v>266</v>
      </c>
      <c r="D85" s="159">
        <v>6600000</v>
      </c>
      <c r="E85" s="243">
        <v>0</v>
      </c>
      <c r="F85" s="159">
        <v>0</v>
      </c>
      <c r="G85" s="165">
        <v>0</v>
      </c>
      <c r="H85" s="166">
        <v>0</v>
      </c>
      <c r="I85" s="124">
        <v>0</v>
      </c>
      <c r="J85" s="308">
        <v>6600000</v>
      </c>
    </row>
    <row r="86" spans="1:10" ht="14.25" x14ac:dyDescent="0.2">
      <c r="A86" s="115"/>
      <c r="B86" s="127" t="s">
        <v>139</v>
      </c>
      <c r="C86" s="122" t="s">
        <v>267</v>
      </c>
      <c r="D86" s="159">
        <v>8000000</v>
      </c>
      <c r="E86" s="243">
        <v>0</v>
      </c>
      <c r="F86" s="159">
        <v>2386700</v>
      </c>
      <c r="G86" s="165">
        <v>2386700</v>
      </c>
      <c r="H86" s="166">
        <v>29.833749999999998</v>
      </c>
      <c r="I86" s="124">
        <v>2386700</v>
      </c>
      <c r="J86" s="308">
        <v>5613300</v>
      </c>
    </row>
    <row r="87" spans="1:10" ht="15.75" thickBot="1" x14ac:dyDescent="0.3">
      <c r="A87" s="152"/>
      <c r="B87" s="284" t="s">
        <v>268</v>
      </c>
      <c r="C87" s="285" t="s">
        <v>269</v>
      </c>
      <c r="D87" s="231">
        <v>0</v>
      </c>
      <c r="E87" s="232">
        <v>0</v>
      </c>
      <c r="F87" s="232">
        <v>0</v>
      </c>
      <c r="G87" s="168">
        <v>0</v>
      </c>
      <c r="H87" s="169">
        <v>0</v>
      </c>
      <c r="I87" s="170">
        <v>0</v>
      </c>
      <c r="J87" s="157">
        <v>0</v>
      </c>
    </row>
    <row r="88" spans="1:10" ht="13.5" thickTop="1" x14ac:dyDescent="0.2">
      <c r="A88" s="171"/>
      <c r="B88" s="171"/>
      <c r="C88" s="172"/>
      <c r="D88" s="173"/>
      <c r="E88" s="85"/>
      <c r="F88" s="85"/>
      <c r="G88" s="85"/>
      <c r="H88" s="85"/>
      <c r="I88" s="171"/>
      <c r="J88" s="171"/>
    </row>
    <row r="89" spans="1:10" ht="14.25" x14ac:dyDescent="0.2">
      <c r="A89" s="93"/>
      <c r="B89" s="93"/>
      <c r="C89" s="93"/>
      <c r="D89" s="93"/>
      <c r="E89" s="178"/>
      <c r="F89" s="93"/>
      <c r="G89" s="93"/>
      <c r="H89" s="175" t="s">
        <v>453</v>
      </c>
      <c r="I89" s="93"/>
      <c r="J89" s="93"/>
    </row>
    <row r="90" spans="1:10" ht="14.25" x14ac:dyDescent="0.2">
      <c r="A90" s="93"/>
      <c r="B90" s="93"/>
      <c r="C90" s="93"/>
      <c r="D90" s="93"/>
      <c r="E90" s="178"/>
      <c r="F90" s="93"/>
      <c r="G90" s="93"/>
      <c r="H90" s="175"/>
      <c r="I90" s="93"/>
      <c r="J90" s="93"/>
    </row>
    <row r="91" spans="1:10" ht="14.25" x14ac:dyDescent="0.2">
      <c r="A91" s="93"/>
      <c r="B91" s="93"/>
      <c r="C91" s="93"/>
      <c r="D91" s="93"/>
      <c r="E91" s="178"/>
      <c r="F91" s="93"/>
      <c r="G91" s="93"/>
      <c r="H91" s="175"/>
      <c r="I91" s="93"/>
      <c r="J91" s="93"/>
    </row>
    <row r="92" spans="1:10" ht="14.25" x14ac:dyDescent="0.2">
      <c r="A92" s="93"/>
      <c r="B92" s="93"/>
      <c r="C92" s="93"/>
      <c r="D92" s="93"/>
      <c r="E92" s="178"/>
      <c r="F92" s="93"/>
      <c r="G92" s="93"/>
      <c r="H92" s="175"/>
      <c r="I92" s="93"/>
      <c r="J92" s="93"/>
    </row>
    <row r="93" spans="1:10" x14ac:dyDescent="0.2">
      <c r="A93" s="93"/>
      <c r="B93" s="93"/>
      <c r="C93" s="93"/>
      <c r="D93" s="93"/>
      <c r="E93" s="93"/>
      <c r="F93" s="93"/>
      <c r="G93" s="715" t="s">
        <v>463</v>
      </c>
      <c r="H93" s="715"/>
      <c r="I93" s="715"/>
      <c r="J93" s="93"/>
    </row>
    <row r="94" spans="1:10" x14ac:dyDescent="0.2">
      <c r="A94" s="93"/>
      <c r="B94" s="93"/>
      <c r="C94" s="93"/>
      <c r="D94" s="93"/>
      <c r="E94" s="93"/>
      <c r="F94" s="93"/>
      <c r="G94" s="688" t="s">
        <v>466</v>
      </c>
      <c r="H94" s="688"/>
      <c r="I94" s="688"/>
      <c r="J94" s="93"/>
    </row>
  </sheetData>
  <mergeCells count="7">
    <mergeCell ref="G94:I94"/>
    <mergeCell ref="A4:A5"/>
    <mergeCell ref="B4:B5"/>
    <mergeCell ref="D4:D5"/>
    <mergeCell ref="E4:G4"/>
    <mergeCell ref="I4:I5"/>
    <mergeCell ref="G93:I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3:F63"/>
  <sheetViews>
    <sheetView view="pageBreakPreview" topLeftCell="A7" zoomScaleNormal="100" workbookViewId="0">
      <selection activeCell="G41" sqref="G41"/>
    </sheetView>
  </sheetViews>
  <sheetFormatPr defaultRowHeight="12.75" x14ac:dyDescent="0.2"/>
  <cols>
    <col min="1" max="2" width="4.7109375" customWidth="1"/>
    <col min="3" max="3" width="5.5703125" customWidth="1"/>
    <col min="4" max="4" width="35.28515625" customWidth="1"/>
    <col min="5" max="5" width="14.140625" customWidth="1"/>
    <col min="6" max="6" width="36.140625" customWidth="1"/>
  </cols>
  <sheetData>
    <row r="13" spans="1:6" ht="14.25" x14ac:dyDescent="0.2">
      <c r="A13" s="77" t="s">
        <v>70</v>
      </c>
      <c r="B13" s="77"/>
      <c r="C13" s="77"/>
      <c r="D13" s="77"/>
      <c r="E13" s="77"/>
      <c r="F13" s="77" t="str">
        <f>+MASTER!G39</f>
        <v>Semarang,     Januari  2014</v>
      </c>
    </row>
    <row r="14" spans="1:6" ht="14.25" x14ac:dyDescent="0.2">
      <c r="A14" s="77"/>
      <c r="B14" s="77"/>
      <c r="C14" s="77"/>
      <c r="D14" s="77"/>
      <c r="E14" s="77"/>
      <c r="F14" s="77"/>
    </row>
    <row r="15" spans="1:6" ht="14.25" x14ac:dyDescent="0.2">
      <c r="A15" s="77" t="s">
        <v>71</v>
      </c>
      <c r="B15" s="77"/>
      <c r="C15" s="77" t="s">
        <v>88</v>
      </c>
      <c r="D15" s="77"/>
      <c r="E15" s="77"/>
      <c r="F15" s="77" t="s">
        <v>81</v>
      </c>
    </row>
    <row r="16" spans="1:6" ht="14.25" x14ac:dyDescent="0.2">
      <c r="A16" s="77"/>
      <c r="B16" s="77"/>
      <c r="C16" s="77"/>
      <c r="D16" s="77"/>
      <c r="E16" s="77"/>
      <c r="F16" s="77" t="s">
        <v>89</v>
      </c>
    </row>
    <row r="17" spans="1:6" ht="14.25" x14ac:dyDescent="0.2">
      <c r="A17" s="77"/>
      <c r="B17" s="77"/>
      <c r="C17" s="77"/>
      <c r="D17" s="77"/>
      <c r="E17" s="77"/>
      <c r="F17" s="77" t="s">
        <v>96</v>
      </c>
    </row>
    <row r="18" spans="1:6" ht="14.25" x14ac:dyDescent="0.2">
      <c r="A18" s="77"/>
      <c r="B18" s="77"/>
      <c r="C18" s="77"/>
      <c r="D18" s="77"/>
      <c r="E18" s="77"/>
      <c r="F18" s="77" t="s">
        <v>90</v>
      </c>
    </row>
    <row r="19" spans="1:6" ht="14.25" x14ac:dyDescent="0.2">
      <c r="A19" s="77"/>
      <c r="B19" s="77"/>
      <c r="C19" s="77"/>
      <c r="D19" s="77"/>
      <c r="E19" s="77"/>
      <c r="F19" s="77" t="s">
        <v>91</v>
      </c>
    </row>
    <row r="20" spans="1:6" ht="14.25" x14ac:dyDescent="0.2">
      <c r="A20" s="77"/>
      <c r="B20" s="77"/>
      <c r="C20" s="77"/>
      <c r="D20" s="77"/>
      <c r="E20" s="77"/>
      <c r="F20" s="246" t="s">
        <v>84</v>
      </c>
    </row>
    <row r="21" spans="1:6" ht="14.25" x14ac:dyDescent="0.2">
      <c r="A21" s="77"/>
      <c r="B21" s="77"/>
      <c r="C21" s="77"/>
      <c r="D21" s="77"/>
      <c r="E21" s="77"/>
      <c r="F21" s="246"/>
    </row>
    <row r="22" spans="1:6" ht="14.25" x14ac:dyDescent="0.2">
      <c r="A22" s="77"/>
      <c r="B22" s="77"/>
      <c r="C22" s="77"/>
      <c r="D22" s="77"/>
      <c r="E22" s="77"/>
      <c r="F22" s="77"/>
    </row>
    <row r="23" spans="1:6" ht="14.25" x14ac:dyDescent="0.2">
      <c r="A23" s="683" t="s">
        <v>72</v>
      </c>
      <c r="B23" s="683"/>
      <c r="C23" s="683"/>
      <c r="D23" s="683"/>
      <c r="E23" s="683"/>
      <c r="F23" s="683"/>
    </row>
    <row r="24" spans="1:6" ht="15" thickBot="1" x14ac:dyDescent="0.25">
      <c r="A24" s="250"/>
      <c r="B24" s="250"/>
      <c r="C24" s="250"/>
      <c r="D24" s="250"/>
      <c r="E24" s="250"/>
      <c r="F24" s="251"/>
    </row>
    <row r="25" spans="1:6" ht="15" thickTop="1" x14ac:dyDescent="0.2">
      <c r="A25" s="252" t="s">
        <v>6</v>
      </c>
      <c r="B25" s="565"/>
      <c r="C25" s="684" t="s">
        <v>73</v>
      </c>
      <c r="D25" s="685"/>
      <c r="E25" s="253" t="s">
        <v>74</v>
      </c>
      <c r="F25" s="254" t="s">
        <v>75</v>
      </c>
    </row>
    <row r="26" spans="1:6" ht="14.25" x14ac:dyDescent="0.2">
      <c r="A26" s="255"/>
      <c r="B26" s="256"/>
      <c r="C26" s="256"/>
      <c r="D26" s="257"/>
      <c r="E26" s="258"/>
      <c r="F26" s="259"/>
    </row>
    <row r="27" spans="1:6" ht="14.25" x14ac:dyDescent="0.2">
      <c r="A27" s="260"/>
      <c r="B27" s="261"/>
      <c r="C27" s="261"/>
      <c r="D27" s="262"/>
      <c r="E27" s="263"/>
      <c r="F27" s="264"/>
    </row>
    <row r="28" spans="1:6" ht="14.25" x14ac:dyDescent="0.2">
      <c r="A28" s="265"/>
      <c r="B28" s="266"/>
      <c r="C28" s="266"/>
      <c r="D28" s="262"/>
      <c r="E28" s="263"/>
      <c r="F28" s="264"/>
    </row>
    <row r="29" spans="1:6" ht="14.25" x14ac:dyDescent="0.2">
      <c r="A29" s="267">
        <v>1</v>
      </c>
      <c r="B29" s="268" t="s">
        <v>92</v>
      </c>
      <c r="C29" s="261"/>
      <c r="D29" s="262"/>
      <c r="E29" s="269" t="s">
        <v>76</v>
      </c>
      <c r="F29" s="264" t="s">
        <v>95</v>
      </c>
    </row>
    <row r="30" spans="1:6" ht="14.25" x14ac:dyDescent="0.2">
      <c r="A30" s="260"/>
      <c r="B30" s="268" t="s">
        <v>144</v>
      </c>
      <c r="C30" s="261"/>
      <c r="D30" s="262"/>
      <c r="E30" s="269" t="s">
        <v>78</v>
      </c>
      <c r="F30" s="264" t="s">
        <v>77</v>
      </c>
    </row>
    <row r="31" spans="1:6" ht="14.25" x14ac:dyDescent="0.2">
      <c r="A31" s="260"/>
      <c r="B31" s="268" t="s">
        <v>528</v>
      </c>
      <c r="C31" s="261"/>
      <c r="D31" s="262"/>
      <c r="E31" s="263"/>
      <c r="F31" s="264" t="s">
        <v>79</v>
      </c>
    </row>
    <row r="32" spans="1:6" ht="14.25" x14ac:dyDescent="0.2">
      <c r="A32" s="267">
        <v>2</v>
      </c>
      <c r="B32" s="268" t="s">
        <v>93</v>
      </c>
      <c r="C32" s="261"/>
      <c r="D32" s="262"/>
      <c r="E32" s="263"/>
      <c r="F32" s="264"/>
    </row>
    <row r="33" spans="1:6" ht="14.25" x14ac:dyDescent="0.2">
      <c r="A33" s="260"/>
      <c r="B33" s="268"/>
      <c r="C33" s="261"/>
      <c r="D33" s="262"/>
      <c r="E33" s="263"/>
      <c r="F33" s="264"/>
    </row>
    <row r="34" spans="1:6" ht="14.25" x14ac:dyDescent="0.2">
      <c r="A34" s="267">
        <v>3</v>
      </c>
      <c r="B34" s="268" t="s">
        <v>94</v>
      </c>
      <c r="C34" s="261"/>
      <c r="D34" s="262"/>
      <c r="E34" s="263"/>
      <c r="F34" s="264"/>
    </row>
    <row r="35" spans="1:6" ht="14.25" x14ac:dyDescent="0.2">
      <c r="A35" s="260"/>
      <c r="B35" s="268"/>
      <c r="C35" s="261"/>
      <c r="D35" s="262"/>
      <c r="E35" s="263"/>
      <c r="F35" s="264"/>
    </row>
    <row r="36" spans="1:6" ht="14.25" x14ac:dyDescent="0.2">
      <c r="A36" s="260"/>
      <c r="B36" s="268" t="s">
        <v>305</v>
      </c>
      <c r="C36" s="261"/>
      <c r="D36" s="449" t="str">
        <f>+MASTER!H38</f>
        <v>Januari  2014</v>
      </c>
      <c r="E36" s="263"/>
      <c r="F36" s="264"/>
    </row>
    <row r="37" spans="1:6" ht="14.25" x14ac:dyDescent="0.2">
      <c r="A37" s="260"/>
      <c r="B37" s="270" t="s">
        <v>459</v>
      </c>
      <c r="C37" s="575"/>
      <c r="D37" s="262"/>
      <c r="E37" s="263"/>
      <c r="F37" s="264"/>
    </row>
    <row r="38" spans="1:6" ht="14.25" x14ac:dyDescent="0.2">
      <c r="A38" s="260"/>
      <c r="B38" s="261"/>
      <c r="C38" s="261"/>
      <c r="D38" s="262"/>
      <c r="E38" s="263"/>
      <c r="F38" s="264"/>
    </row>
    <row r="39" spans="1:6" ht="14.25" x14ac:dyDescent="0.2">
      <c r="A39" s="260"/>
      <c r="B39" s="261"/>
      <c r="C39" s="261"/>
      <c r="D39" s="262"/>
      <c r="E39" s="263"/>
      <c r="F39" s="264"/>
    </row>
    <row r="40" spans="1:6" ht="14.25" x14ac:dyDescent="0.2">
      <c r="A40" s="260"/>
      <c r="B40" s="261"/>
      <c r="C40" s="261"/>
      <c r="D40" s="262"/>
      <c r="E40" s="263"/>
      <c r="F40" s="264"/>
    </row>
    <row r="41" spans="1:6" ht="15" thickBot="1" x14ac:dyDescent="0.25">
      <c r="A41" s="271"/>
      <c r="B41" s="272"/>
      <c r="C41" s="272"/>
      <c r="D41" s="273"/>
      <c r="E41" s="274"/>
      <c r="F41" s="275"/>
    </row>
    <row r="42" spans="1:6" ht="15" thickTop="1" x14ac:dyDescent="0.2">
      <c r="A42" s="576" t="s">
        <v>536</v>
      </c>
      <c r="B42" s="261"/>
      <c r="C42" s="261"/>
      <c r="D42" s="261"/>
      <c r="E42" s="261"/>
      <c r="F42" s="261"/>
    </row>
    <row r="43" spans="1:6" ht="14.25" x14ac:dyDescent="0.2">
      <c r="A43" s="261"/>
      <c r="B43" s="261"/>
      <c r="C43" s="261"/>
      <c r="D43" s="261"/>
      <c r="E43" s="261"/>
      <c r="F43" s="261"/>
    </row>
    <row r="44" spans="1:6" ht="14.25" x14ac:dyDescent="0.2">
      <c r="A44" s="250"/>
      <c r="B44" s="250"/>
      <c r="C44" s="250"/>
      <c r="D44" s="250"/>
      <c r="E44" s="250"/>
      <c r="F44" s="251" t="s">
        <v>85</v>
      </c>
    </row>
    <row r="45" spans="1:6" ht="14.25" x14ac:dyDescent="0.2">
      <c r="A45" s="250"/>
      <c r="B45" s="250"/>
      <c r="C45" s="250"/>
      <c r="D45" s="250"/>
      <c r="E45" s="250"/>
      <c r="F45" s="251" t="s">
        <v>82</v>
      </c>
    </row>
    <row r="46" spans="1:6" ht="14.25" x14ac:dyDescent="0.2">
      <c r="A46" s="250"/>
      <c r="B46" s="250"/>
      <c r="C46" s="250"/>
      <c r="D46" s="250"/>
      <c r="E46" s="250"/>
      <c r="F46" s="251"/>
    </row>
    <row r="47" spans="1:6" ht="14.25" x14ac:dyDescent="0.2">
      <c r="A47" s="250"/>
      <c r="B47" s="250"/>
      <c r="C47" s="250"/>
      <c r="D47" s="250"/>
      <c r="E47" s="250"/>
      <c r="F47" s="251"/>
    </row>
    <row r="48" spans="1:6" ht="14.25" x14ac:dyDescent="0.2">
      <c r="A48" s="250"/>
      <c r="B48" s="250"/>
      <c r="C48" s="250"/>
      <c r="D48" s="250"/>
      <c r="E48" s="250"/>
      <c r="F48" s="251"/>
    </row>
    <row r="49" spans="1:6" ht="14.25" x14ac:dyDescent="0.2">
      <c r="A49" s="250"/>
      <c r="B49" s="250"/>
      <c r="C49" s="250"/>
      <c r="D49" s="250"/>
      <c r="E49" s="250"/>
      <c r="F49" s="249" t="s">
        <v>86</v>
      </c>
    </row>
    <row r="50" spans="1:6" ht="14.25" x14ac:dyDescent="0.2">
      <c r="A50" s="250"/>
      <c r="B50" s="250"/>
      <c r="C50" s="250"/>
      <c r="D50" s="250"/>
      <c r="E50" s="250" t="s">
        <v>83</v>
      </c>
      <c r="F50" s="251" t="s">
        <v>87</v>
      </c>
    </row>
    <row r="51" spans="1:6" ht="14.25" x14ac:dyDescent="0.2">
      <c r="A51" s="247" t="s">
        <v>80</v>
      </c>
      <c r="B51" s="247"/>
      <c r="C51" s="247"/>
      <c r="D51" s="77"/>
      <c r="E51" s="77"/>
      <c r="F51" s="77"/>
    </row>
    <row r="52" spans="1:6" ht="14.25" x14ac:dyDescent="0.2">
      <c r="A52" s="77" t="s">
        <v>235</v>
      </c>
      <c r="B52" s="77"/>
      <c r="C52" s="77"/>
      <c r="D52" s="77"/>
      <c r="E52" s="77"/>
      <c r="F52" s="77"/>
    </row>
    <row r="53" spans="1:6" ht="14.25" x14ac:dyDescent="0.2">
      <c r="A53" s="77" t="s">
        <v>236</v>
      </c>
      <c r="B53" s="77"/>
      <c r="C53" s="77"/>
      <c r="D53" s="77"/>
      <c r="E53" s="77"/>
      <c r="F53" s="77"/>
    </row>
    <row r="54" spans="1:6" ht="14.25" x14ac:dyDescent="0.2">
      <c r="A54" s="77" t="s">
        <v>237</v>
      </c>
      <c r="B54" s="77"/>
      <c r="C54" s="77"/>
      <c r="D54" s="77"/>
      <c r="E54" s="77"/>
      <c r="F54" s="77"/>
    </row>
    <row r="55" spans="1:6" ht="14.25" x14ac:dyDescent="0.2">
      <c r="A55" s="246" t="s">
        <v>238</v>
      </c>
      <c r="B55" s="246"/>
      <c r="C55" s="246"/>
      <c r="D55" s="77"/>
      <c r="E55" s="77"/>
      <c r="F55" s="77"/>
    </row>
    <row r="56" spans="1:6" ht="15" x14ac:dyDescent="0.2">
      <c r="A56" s="581"/>
      <c r="B56" s="581"/>
      <c r="C56" s="582"/>
      <c r="D56" s="8"/>
      <c r="E56" s="8"/>
      <c r="F56" s="8"/>
    </row>
    <row r="57" spans="1:6" ht="15" x14ac:dyDescent="0.2">
      <c r="A57" s="8"/>
      <c r="B57" s="8"/>
      <c r="C57" s="8"/>
      <c r="D57" s="8"/>
      <c r="E57" s="8"/>
      <c r="F57" s="8"/>
    </row>
    <row r="58" spans="1:6" ht="15" x14ac:dyDescent="0.2">
      <c r="A58" s="8"/>
      <c r="B58" s="8"/>
      <c r="C58" s="8"/>
      <c r="D58" s="8"/>
      <c r="E58" s="8"/>
      <c r="F58" s="8"/>
    </row>
    <row r="59" spans="1:6" ht="15" x14ac:dyDescent="0.2">
      <c r="A59" s="8"/>
      <c r="B59" s="8"/>
      <c r="C59" s="8"/>
      <c r="D59" s="8"/>
      <c r="E59" s="8"/>
      <c r="F59" s="8"/>
    </row>
    <row r="60" spans="1:6" ht="15" x14ac:dyDescent="0.2">
      <c r="A60" s="8"/>
      <c r="B60" s="8"/>
      <c r="C60" s="8"/>
      <c r="D60" s="8"/>
      <c r="E60" s="8"/>
      <c r="F60" s="8"/>
    </row>
    <row r="61" spans="1:6" ht="15" x14ac:dyDescent="0.2">
      <c r="A61" s="8"/>
      <c r="B61" s="8"/>
      <c r="C61" s="8"/>
      <c r="D61" s="8"/>
      <c r="E61" s="8"/>
      <c r="F61" s="8"/>
    </row>
    <row r="62" spans="1:6" ht="15" x14ac:dyDescent="0.2">
      <c r="A62" s="8"/>
      <c r="B62" s="8"/>
      <c r="C62" s="8"/>
      <c r="D62" s="8"/>
      <c r="E62" s="8"/>
      <c r="F62" s="8"/>
    </row>
    <row r="63" spans="1:6" ht="15" x14ac:dyDescent="0.2">
      <c r="A63" s="8"/>
      <c r="B63" s="8"/>
      <c r="C63" s="8"/>
      <c r="D63" s="8"/>
      <c r="E63" s="8"/>
      <c r="F63" s="8"/>
    </row>
  </sheetData>
  <mergeCells count="2">
    <mergeCell ref="A23:F23"/>
    <mergeCell ref="C25:D25"/>
  </mergeCells>
  <phoneticPr fontId="0" type="noConversion"/>
  <pageMargins left="0.75" right="0" top="0.7" bottom="0" header="0.511811023622047" footer="0.511811023622047"/>
  <pageSetup paperSize="5" scale="90" orientation="portrait" horizontalDpi="4294967294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F18" sqref="F18:G18"/>
    </sheetView>
  </sheetViews>
  <sheetFormatPr defaultRowHeight="12.75" x14ac:dyDescent="0.2"/>
  <cols>
    <col min="1" max="1" width="3.28515625" customWidth="1"/>
    <col min="2" max="2" width="3.42578125" customWidth="1"/>
    <col min="5" max="5" width="17.85546875" customWidth="1"/>
    <col min="6" max="6" width="2.42578125" customWidth="1"/>
  </cols>
  <sheetData>
    <row r="1" spans="1:10" ht="17.25" customHeight="1" x14ac:dyDescent="0.25">
      <c r="A1" s="4" t="s">
        <v>10</v>
      </c>
    </row>
    <row r="2" spans="1:10" ht="11.25" customHeight="1" x14ac:dyDescent="0.2">
      <c r="A2" s="1"/>
    </row>
    <row r="3" spans="1:10" x14ac:dyDescent="0.2">
      <c r="A3" t="s">
        <v>11</v>
      </c>
      <c r="B3" t="s">
        <v>12</v>
      </c>
      <c r="F3" s="5" t="s">
        <v>0</v>
      </c>
      <c r="G3" s="689" t="s">
        <v>9</v>
      </c>
      <c r="H3" s="689"/>
      <c r="I3" s="689"/>
      <c r="J3" s="689"/>
    </row>
    <row r="4" spans="1:10" ht="0.75" customHeight="1" x14ac:dyDescent="0.2">
      <c r="G4" s="689"/>
      <c r="H4" s="689"/>
      <c r="I4" s="689"/>
      <c r="J4" s="689"/>
    </row>
    <row r="5" spans="1:10" hidden="1" x14ac:dyDescent="0.2">
      <c r="G5" s="689"/>
      <c r="H5" s="689"/>
      <c r="I5" s="689"/>
      <c r="J5" s="689"/>
    </row>
    <row r="6" spans="1:10" ht="9" customHeight="1" x14ac:dyDescent="0.2">
      <c r="G6" s="3"/>
      <c r="H6" s="3"/>
      <c r="I6" s="3"/>
      <c r="J6" s="3"/>
    </row>
    <row r="7" spans="1:10" x14ac:dyDescent="0.2">
      <c r="A7" t="s">
        <v>13</v>
      </c>
      <c r="B7" t="s">
        <v>14</v>
      </c>
      <c r="F7" s="5" t="s">
        <v>0</v>
      </c>
      <c r="G7" t="s">
        <v>15</v>
      </c>
    </row>
    <row r="9" spans="1:10" x14ac:dyDescent="0.2">
      <c r="A9" t="s">
        <v>16</v>
      </c>
      <c r="B9" t="s">
        <v>17</v>
      </c>
      <c r="F9" s="5" t="s">
        <v>0</v>
      </c>
      <c r="G9" t="s">
        <v>18</v>
      </c>
    </row>
    <row r="10" spans="1:10" ht="12" customHeight="1" x14ac:dyDescent="0.2"/>
    <row r="11" spans="1:10" x14ac:dyDescent="0.2">
      <c r="A11" t="s">
        <v>19</v>
      </c>
      <c r="B11" s="686" t="s">
        <v>53</v>
      </c>
      <c r="C11" s="686"/>
      <c r="D11" s="686"/>
      <c r="E11" s="686"/>
      <c r="F11" s="5" t="s">
        <v>0</v>
      </c>
      <c r="G11" s="686" t="s">
        <v>20</v>
      </c>
      <c r="H11" s="686"/>
      <c r="I11" s="686"/>
      <c r="J11" s="686"/>
    </row>
    <row r="12" spans="1:10" x14ac:dyDescent="0.2">
      <c r="B12" s="686"/>
      <c r="C12" s="686"/>
      <c r="D12" s="686"/>
      <c r="E12" s="686"/>
      <c r="G12" s="686"/>
      <c r="H12" s="686"/>
      <c r="I12" s="686"/>
      <c r="J12" s="686"/>
    </row>
    <row r="13" spans="1:10" x14ac:dyDescent="0.2">
      <c r="B13" s="686"/>
      <c r="C13" s="686"/>
      <c r="D13" s="686"/>
      <c r="E13" s="686"/>
      <c r="G13" s="686"/>
      <c r="H13" s="686"/>
      <c r="I13" s="686"/>
      <c r="J13" s="686"/>
    </row>
    <row r="14" spans="1:10" x14ac:dyDescent="0.2">
      <c r="B14" s="686"/>
      <c r="C14" s="686"/>
      <c r="D14" s="686"/>
      <c r="E14" s="686"/>
      <c r="G14" s="686"/>
      <c r="H14" s="686"/>
      <c r="I14" s="686"/>
      <c r="J14" s="686"/>
    </row>
    <row r="16" spans="1:10" x14ac:dyDescent="0.2">
      <c r="A16" t="s">
        <v>21</v>
      </c>
      <c r="B16" s="7" t="s">
        <v>22</v>
      </c>
      <c r="C16" s="7"/>
      <c r="D16" s="7"/>
      <c r="E16" s="7"/>
      <c r="F16" s="5" t="s">
        <v>0</v>
      </c>
      <c r="G16" t="s">
        <v>56</v>
      </c>
    </row>
    <row r="17" spans="1:10" ht="15" customHeight="1" x14ac:dyDescent="0.2">
      <c r="B17" s="7"/>
      <c r="C17" s="7"/>
      <c r="D17" s="7"/>
      <c r="E17" s="7"/>
    </row>
    <row r="18" spans="1:10" x14ac:dyDescent="0.2">
      <c r="A18" s="5" t="s">
        <v>55</v>
      </c>
      <c r="B18" t="s">
        <v>23</v>
      </c>
      <c r="F18" s="5" t="s">
        <v>0</v>
      </c>
      <c r="G18" s="7" t="s">
        <v>54</v>
      </c>
      <c r="H18" s="7"/>
      <c r="I18" s="7"/>
      <c r="J18" s="7"/>
    </row>
    <row r="19" spans="1:10" ht="14.25" customHeight="1" x14ac:dyDescent="0.2"/>
    <row r="20" spans="1:10" x14ac:dyDescent="0.2">
      <c r="A20" t="s">
        <v>24</v>
      </c>
      <c r="B20" s="686" t="s">
        <v>52</v>
      </c>
      <c r="C20" s="686"/>
      <c r="D20" s="686"/>
      <c r="E20" s="686"/>
      <c r="F20" s="5" t="s">
        <v>0</v>
      </c>
      <c r="G20" s="5" t="s">
        <v>9</v>
      </c>
    </row>
    <row r="21" spans="1:10" x14ac:dyDescent="0.2">
      <c r="B21" s="686"/>
      <c r="C21" s="686"/>
      <c r="D21" s="686"/>
      <c r="E21" s="686"/>
    </row>
    <row r="22" spans="1:10" ht="12" customHeight="1" x14ac:dyDescent="0.2">
      <c r="A22" t="s">
        <v>25</v>
      </c>
      <c r="B22" s="686" t="s">
        <v>26</v>
      </c>
      <c r="C22" s="686"/>
      <c r="D22" s="686"/>
      <c r="E22" s="686"/>
      <c r="F22" s="5" t="s">
        <v>0</v>
      </c>
      <c r="G22" t="s">
        <v>27</v>
      </c>
      <c r="I22" s="5"/>
    </row>
    <row r="23" spans="1:10" x14ac:dyDescent="0.2">
      <c r="B23" s="686"/>
      <c r="C23" s="686"/>
      <c r="D23" s="686"/>
      <c r="E23" s="686"/>
      <c r="I23" s="5"/>
      <c r="J23" s="6"/>
    </row>
    <row r="24" spans="1:10" ht="13.5" customHeight="1" x14ac:dyDescent="0.2">
      <c r="B24" s="686"/>
      <c r="C24" s="686"/>
      <c r="D24" s="686"/>
      <c r="E24" s="686"/>
    </row>
    <row r="26" spans="1:10" ht="12" customHeight="1" x14ac:dyDescent="0.2">
      <c r="A26" t="s">
        <v>28</v>
      </c>
      <c r="B26" s="1" t="s">
        <v>29</v>
      </c>
      <c r="F26" s="5" t="s">
        <v>0</v>
      </c>
      <c r="G26" s="5" t="s">
        <v>9</v>
      </c>
    </row>
    <row r="27" spans="1:10" ht="12.75" customHeight="1" x14ac:dyDescent="0.2">
      <c r="B27" t="s">
        <v>30</v>
      </c>
      <c r="F27" s="5" t="s">
        <v>0</v>
      </c>
      <c r="G27" t="s">
        <v>31</v>
      </c>
    </row>
    <row r="28" spans="1:10" ht="15" customHeight="1" x14ac:dyDescent="0.2">
      <c r="B28" t="s">
        <v>32</v>
      </c>
      <c r="F28" s="5" t="s">
        <v>0</v>
      </c>
      <c r="G28" t="s">
        <v>62</v>
      </c>
    </row>
    <row r="29" spans="1:10" x14ac:dyDescent="0.2">
      <c r="B29" t="s">
        <v>33</v>
      </c>
      <c r="F29" s="5" t="s">
        <v>0</v>
      </c>
      <c r="G29" t="s">
        <v>34</v>
      </c>
    </row>
    <row r="30" spans="1:10" ht="0.75" customHeight="1" x14ac:dyDescent="0.2">
      <c r="B30" t="s">
        <v>35</v>
      </c>
      <c r="F30" s="5" t="s">
        <v>0</v>
      </c>
      <c r="G30" t="s">
        <v>36</v>
      </c>
    </row>
    <row r="31" spans="1:10" x14ac:dyDescent="0.2">
      <c r="F31" s="5"/>
      <c r="G31" t="s">
        <v>63</v>
      </c>
    </row>
    <row r="32" spans="1:10" x14ac:dyDescent="0.2">
      <c r="B32" t="s">
        <v>35</v>
      </c>
      <c r="F32" s="5" t="s">
        <v>0</v>
      </c>
      <c r="G32" t="s">
        <v>66</v>
      </c>
    </row>
    <row r="33" spans="1:10" x14ac:dyDescent="0.2">
      <c r="F33" s="5" t="s">
        <v>0</v>
      </c>
      <c r="G33" t="s">
        <v>65</v>
      </c>
    </row>
    <row r="34" spans="1:10" x14ac:dyDescent="0.2">
      <c r="B34" t="s">
        <v>37</v>
      </c>
      <c r="F34" s="5"/>
      <c r="G34" t="s">
        <v>67</v>
      </c>
    </row>
    <row r="35" spans="1:10" x14ac:dyDescent="0.2">
      <c r="G35" t="s">
        <v>68</v>
      </c>
    </row>
    <row r="36" spans="1:10" x14ac:dyDescent="0.2">
      <c r="A36" t="s">
        <v>38</v>
      </c>
      <c r="B36" s="2" t="s">
        <v>39</v>
      </c>
    </row>
    <row r="37" spans="1:10" x14ac:dyDescent="0.2">
      <c r="B37" t="s">
        <v>40</v>
      </c>
      <c r="F37" s="5" t="s">
        <v>0</v>
      </c>
      <c r="G37" t="s">
        <v>59</v>
      </c>
    </row>
    <row r="38" spans="1:10" x14ac:dyDescent="0.2">
      <c r="B38" t="s">
        <v>41</v>
      </c>
    </row>
    <row r="39" spans="1:10" x14ac:dyDescent="0.2">
      <c r="B39" t="s">
        <v>1</v>
      </c>
      <c r="C39" t="s">
        <v>42</v>
      </c>
      <c r="F39" t="s">
        <v>0</v>
      </c>
      <c r="G39" t="s">
        <v>59</v>
      </c>
    </row>
    <row r="40" spans="1:10" x14ac:dyDescent="0.2">
      <c r="B40" t="s">
        <v>2</v>
      </c>
      <c r="C40" t="s">
        <v>43</v>
      </c>
      <c r="F40" t="s">
        <v>0</v>
      </c>
      <c r="G40" t="s">
        <v>59</v>
      </c>
    </row>
    <row r="41" spans="1:10" x14ac:dyDescent="0.2">
      <c r="B41" t="s">
        <v>3</v>
      </c>
      <c r="C41" t="s">
        <v>44</v>
      </c>
      <c r="F41" t="s">
        <v>0</v>
      </c>
      <c r="G41" t="s">
        <v>64</v>
      </c>
    </row>
    <row r="42" spans="1:10" x14ac:dyDescent="0.2">
      <c r="B42" t="s">
        <v>4</v>
      </c>
      <c r="C42" t="s">
        <v>45</v>
      </c>
      <c r="F42" t="s">
        <v>0</v>
      </c>
      <c r="G42" t="s">
        <v>59</v>
      </c>
    </row>
    <row r="43" spans="1:10" x14ac:dyDescent="0.2">
      <c r="B43" t="s">
        <v>46</v>
      </c>
      <c r="C43" t="s">
        <v>47</v>
      </c>
      <c r="F43" t="s">
        <v>0</v>
      </c>
      <c r="G43" t="s">
        <v>64</v>
      </c>
    </row>
    <row r="44" spans="1:10" x14ac:dyDescent="0.2">
      <c r="B44" t="s">
        <v>48</v>
      </c>
      <c r="C44" t="s">
        <v>49</v>
      </c>
      <c r="F44" t="s">
        <v>0</v>
      </c>
      <c r="G44" s="5" t="s">
        <v>9</v>
      </c>
      <c r="H44" s="1"/>
    </row>
    <row r="45" spans="1:10" x14ac:dyDescent="0.2">
      <c r="H45" t="s">
        <v>69</v>
      </c>
    </row>
    <row r="47" spans="1:10" ht="6.75" customHeight="1" x14ac:dyDescent="0.2"/>
    <row r="48" spans="1:10" x14ac:dyDescent="0.2">
      <c r="B48" s="688" t="s">
        <v>51</v>
      </c>
      <c r="C48" s="688"/>
      <c r="D48" s="688"/>
      <c r="E48" s="688"/>
      <c r="I48" s="687" t="s">
        <v>5</v>
      </c>
      <c r="J48" s="687"/>
    </row>
    <row r="49" spans="2:10" x14ac:dyDescent="0.2">
      <c r="B49" s="688" t="s">
        <v>57</v>
      </c>
      <c r="C49" s="688"/>
      <c r="D49" s="688"/>
      <c r="E49" s="688"/>
      <c r="I49" s="688" t="s">
        <v>8</v>
      </c>
      <c r="J49" s="688"/>
    </row>
    <row r="50" spans="2:10" x14ac:dyDescent="0.2">
      <c r="B50" s="688" t="s">
        <v>7</v>
      </c>
      <c r="C50" s="688"/>
      <c r="D50" s="688"/>
      <c r="E50" s="688"/>
    </row>
    <row r="51" spans="2:10" x14ac:dyDescent="0.2">
      <c r="C51" s="2"/>
      <c r="D51" s="1"/>
    </row>
    <row r="52" spans="2:10" x14ac:dyDescent="0.2">
      <c r="C52" s="661"/>
      <c r="D52" s="661"/>
    </row>
    <row r="54" spans="2:10" x14ac:dyDescent="0.2">
      <c r="B54" s="690" t="s">
        <v>61</v>
      </c>
      <c r="C54" s="690"/>
      <c r="D54" s="690"/>
      <c r="E54" s="690"/>
      <c r="I54" s="2" t="s">
        <v>58</v>
      </c>
      <c r="J54" s="1"/>
    </row>
    <row r="55" spans="2:10" x14ac:dyDescent="0.2">
      <c r="B55" s="661" t="s">
        <v>60</v>
      </c>
      <c r="C55" s="661"/>
      <c r="D55" s="661"/>
      <c r="E55" s="661"/>
      <c r="I55" s="661" t="s">
        <v>50</v>
      </c>
      <c r="J55" s="661"/>
    </row>
  </sheetData>
  <mergeCells count="14">
    <mergeCell ref="G3:J5"/>
    <mergeCell ref="B11:E14"/>
    <mergeCell ref="G11:J14"/>
    <mergeCell ref="I49:J49"/>
    <mergeCell ref="B54:E54"/>
    <mergeCell ref="B20:E21"/>
    <mergeCell ref="B22:E24"/>
    <mergeCell ref="I48:J48"/>
    <mergeCell ref="B48:E48"/>
    <mergeCell ref="B55:E55"/>
    <mergeCell ref="B49:E49"/>
    <mergeCell ref="B50:E50"/>
    <mergeCell ref="C52:D52"/>
    <mergeCell ref="I55:J55"/>
  </mergeCells>
  <phoneticPr fontId="0" type="noConversion"/>
  <pageMargins left="0.74803149606299213" right="0.74803149606299213" top="0.99" bottom="0.98425196850393704" header="0.51" footer="0.51181102362204722"/>
  <pageSetup paperSize="5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BreakPreview" zoomScaleNormal="100" workbookViewId="0">
      <selection activeCell="G41" sqref="G41"/>
    </sheetView>
  </sheetViews>
  <sheetFormatPr defaultRowHeight="12.75" x14ac:dyDescent="0.2"/>
  <cols>
    <col min="1" max="1" width="4.85546875" customWidth="1"/>
    <col min="2" max="2" width="17.28515625" customWidth="1"/>
    <col min="3" max="3" width="5" customWidth="1"/>
    <col min="4" max="4" width="22.28515625" customWidth="1"/>
    <col min="5" max="5" width="4" customWidth="1"/>
    <col min="6" max="6" width="42.140625" customWidth="1"/>
    <col min="7" max="7" width="12.5703125" customWidth="1"/>
    <col min="8" max="8" width="20.5703125" customWidth="1"/>
    <col min="9" max="9" width="5.5703125" customWidth="1"/>
  </cols>
  <sheetData>
    <row r="1" spans="1:9" x14ac:dyDescent="0.2">
      <c r="A1" s="661" t="s">
        <v>221</v>
      </c>
      <c r="B1" s="661"/>
      <c r="C1" s="661"/>
      <c r="D1" s="661"/>
      <c r="E1" s="661"/>
      <c r="F1" s="661"/>
      <c r="G1" s="661"/>
      <c r="H1" s="661"/>
      <c r="I1" s="661"/>
    </row>
    <row r="2" spans="1:9" x14ac:dyDescent="0.2">
      <c r="A2" s="661" t="s">
        <v>222</v>
      </c>
      <c r="B2" s="661"/>
      <c r="C2" s="661"/>
      <c r="D2" s="661"/>
      <c r="E2" s="661"/>
      <c r="F2" s="661"/>
      <c r="G2" s="661"/>
      <c r="H2" s="661"/>
      <c r="I2" s="661"/>
    </row>
    <row r="3" spans="1:9" x14ac:dyDescent="0.2">
      <c r="A3" s="661" t="s">
        <v>451</v>
      </c>
      <c r="B3" s="661"/>
      <c r="C3" s="661"/>
      <c r="D3" s="661"/>
      <c r="E3" s="661"/>
      <c r="F3" s="661"/>
      <c r="G3" s="661"/>
      <c r="H3" s="661"/>
      <c r="I3" s="661"/>
    </row>
    <row r="4" spans="1:9" x14ac:dyDescent="0.2">
      <c r="A4" s="661" t="s">
        <v>460</v>
      </c>
      <c r="B4" s="661"/>
      <c r="C4" s="661"/>
      <c r="D4" s="661"/>
      <c r="E4" s="661"/>
      <c r="F4" s="661"/>
      <c r="G4" s="661"/>
      <c r="H4" s="661"/>
      <c r="I4" s="661"/>
    </row>
    <row r="5" spans="1:9" x14ac:dyDescent="0.2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2">
      <c r="A6" s="1" t="s">
        <v>223</v>
      </c>
    </row>
    <row r="7" spans="1:9" ht="13.5" thickBot="1" x14ac:dyDescent="0.25"/>
    <row r="8" spans="1:9" x14ac:dyDescent="0.2">
      <c r="A8" s="703" t="s">
        <v>224</v>
      </c>
      <c r="B8" s="701" t="s">
        <v>225</v>
      </c>
      <c r="C8" s="701" t="s">
        <v>226</v>
      </c>
      <c r="D8" s="701" t="s">
        <v>161</v>
      </c>
      <c r="E8" s="697" t="s">
        <v>227</v>
      </c>
      <c r="F8" s="698"/>
      <c r="G8" s="470" t="s">
        <v>163</v>
      </c>
      <c r="H8" s="695" t="s">
        <v>228</v>
      </c>
      <c r="I8" s="693" t="s">
        <v>229</v>
      </c>
    </row>
    <row r="9" spans="1:9" x14ac:dyDescent="0.2">
      <c r="A9" s="704"/>
      <c r="B9" s="702"/>
      <c r="C9" s="702"/>
      <c r="D9" s="702"/>
      <c r="E9" s="699"/>
      <c r="F9" s="700"/>
      <c r="G9" s="514" t="s">
        <v>230</v>
      </c>
      <c r="H9" s="696"/>
      <c r="I9" s="694"/>
    </row>
    <row r="10" spans="1:9" x14ac:dyDescent="0.2">
      <c r="A10" s="340">
        <v>1</v>
      </c>
      <c r="B10" s="341">
        <v>2</v>
      </c>
      <c r="C10" s="341">
        <v>3</v>
      </c>
      <c r="D10" s="341">
        <v>4</v>
      </c>
      <c r="E10" s="508"/>
      <c r="F10" s="510">
        <v>5</v>
      </c>
      <c r="G10" s="341">
        <v>6</v>
      </c>
      <c r="H10" s="516">
        <v>7</v>
      </c>
      <c r="I10" s="517">
        <v>8</v>
      </c>
    </row>
    <row r="11" spans="1:9" x14ac:dyDescent="0.2">
      <c r="A11" s="183">
        <v>1</v>
      </c>
      <c r="B11" s="91"/>
      <c r="C11" s="91">
        <v>4</v>
      </c>
      <c r="D11" s="78" t="s">
        <v>404</v>
      </c>
      <c r="E11" s="511" t="s">
        <v>432</v>
      </c>
      <c r="F11" s="511"/>
      <c r="G11" s="515">
        <v>20788910</v>
      </c>
      <c r="H11" s="78" t="s">
        <v>431</v>
      </c>
      <c r="I11" s="183"/>
    </row>
    <row r="12" spans="1:9" x14ac:dyDescent="0.2">
      <c r="A12" s="91"/>
      <c r="B12" s="78"/>
      <c r="C12" s="500"/>
      <c r="D12" s="78"/>
      <c r="E12" s="483" t="s">
        <v>433</v>
      </c>
      <c r="F12" s="511" t="s">
        <v>390</v>
      </c>
      <c r="G12" s="502"/>
      <c r="H12" s="78"/>
      <c r="I12" s="78"/>
    </row>
    <row r="13" spans="1:9" x14ac:dyDescent="0.2">
      <c r="A13" s="91">
        <v>2</v>
      </c>
      <c r="B13" s="501" t="s">
        <v>407</v>
      </c>
      <c r="C13" s="500" t="s">
        <v>406</v>
      </c>
      <c r="D13" s="78" t="s">
        <v>404</v>
      </c>
      <c r="E13" s="511" t="s">
        <v>434</v>
      </c>
      <c r="F13" s="511"/>
      <c r="G13" s="502">
        <v>8336250</v>
      </c>
      <c r="H13" s="78" t="s">
        <v>431</v>
      </c>
      <c r="I13" s="78"/>
    </row>
    <row r="14" spans="1:9" x14ac:dyDescent="0.2">
      <c r="A14" s="91"/>
      <c r="B14" s="501"/>
      <c r="C14" s="500"/>
      <c r="D14" s="78"/>
      <c r="E14" s="483" t="s">
        <v>433</v>
      </c>
      <c r="F14" s="511" t="s">
        <v>391</v>
      </c>
      <c r="G14" s="502"/>
      <c r="H14" s="78"/>
      <c r="I14" s="78"/>
    </row>
    <row r="15" spans="1:9" x14ac:dyDescent="0.2">
      <c r="A15" s="91">
        <v>3</v>
      </c>
      <c r="B15" s="501" t="s">
        <v>408</v>
      </c>
      <c r="C15" s="91">
        <v>14</v>
      </c>
      <c r="D15" s="78" t="s">
        <v>404</v>
      </c>
      <c r="E15" s="78" t="s">
        <v>435</v>
      </c>
      <c r="F15" s="511"/>
      <c r="G15" s="502">
        <v>54252321</v>
      </c>
      <c r="H15" s="78" t="s">
        <v>431</v>
      </c>
      <c r="I15" s="78"/>
    </row>
    <row r="16" spans="1:9" x14ac:dyDescent="0.2">
      <c r="A16" s="91"/>
      <c r="B16" s="501"/>
      <c r="C16" s="91"/>
      <c r="D16" s="78"/>
      <c r="E16" s="483" t="s">
        <v>433</v>
      </c>
      <c r="F16" s="511" t="s">
        <v>392</v>
      </c>
      <c r="G16" s="502"/>
      <c r="H16" s="78"/>
      <c r="I16" s="78"/>
    </row>
    <row r="17" spans="1:9" x14ac:dyDescent="0.2">
      <c r="A17" s="91">
        <v>4</v>
      </c>
      <c r="B17" s="501" t="s">
        <v>409</v>
      </c>
      <c r="C17" s="91">
        <v>16</v>
      </c>
      <c r="D17" s="78" t="s">
        <v>404</v>
      </c>
      <c r="E17" s="78" t="s">
        <v>436</v>
      </c>
      <c r="F17" s="511"/>
      <c r="G17" s="502">
        <v>11526632</v>
      </c>
      <c r="H17" s="78" t="s">
        <v>431</v>
      </c>
      <c r="I17" s="78"/>
    </row>
    <row r="18" spans="1:9" x14ac:dyDescent="0.2">
      <c r="A18" s="91"/>
      <c r="B18" s="501"/>
      <c r="C18" s="91"/>
      <c r="D18" s="78"/>
      <c r="E18" s="483" t="s">
        <v>433</v>
      </c>
      <c r="F18" s="511" t="s">
        <v>393</v>
      </c>
      <c r="G18" s="502"/>
      <c r="H18" s="78"/>
      <c r="I18" s="78"/>
    </row>
    <row r="19" spans="1:9" x14ac:dyDescent="0.2">
      <c r="A19" s="91">
        <v>5</v>
      </c>
      <c r="B19" s="501" t="s">
        <v>410</v>
      </c>
      <c r="C19" s="91">
        <v>16</v>
      </c>
      <c r="D19" s="78" t="s">
        <v>404</v>
      </c>
      <c r="E19" s="78" t="s">
        <v>437</v>
      </c>
      <c r="F19" s="511"/>
      <c r="G19" s="502">
        <v>2406690</v>
      </c>
      <c r="H19" s="78" t="s">
        <v>431</v>
      </c>
      <c r="I19" s="78"/>
    </row>
    <row r="20" spans="1:9" x14ac:dyDescent="0.2">
      <c r="A20" s="91"/>
      <c r="B20" s="501"/>
      <c r="C20" s="91"/>
      <c r="D20" s="78"/>
      <c r="E20" s="483" t="s">
        <v>433</v>
      </c>
      <c r="F20" s="511" t="s">
        <v>394</v>
      </c>
      <c r="G20" s="502"/>
      <c r="H20" s="78"/>
      <c r="I20" s="78"/>
    </row>
    <row r="21" spans="1:9" x14ac:dyDescent="0.2">
      <c r="A21" s="91">
        <v>6</v>
      </c>
      <c r="B21" s="501" t="s">
        <v>409</v>
      </c>
      <c r="C21" s="91">
        <v>18</v>
      </c>
      <c r="D21" s="78" t="s">
        <v>404</v>
      </c>
      <c r="E21" s="78" t="s">
        <v>438</v>
      </c>
      <c r="F21" s="511"/>
      <c r="G21" s="502">
        <v>46846008</v>
      </c>
      <c r="H21" s="78" t="s">
        <v>431</v>
      </c>
      <c r="I21" s="78"/>
    </row>
    <row r="22" spans="1:9" x14ac:dyDescent="0.2">
      <c r="A22" s="91"/>
      <c r="B22" s="501"/>
      <c r="C22" s="91"/>
      <c r="D22" s="78"/>
      <c r="E22" s="483" t="s">
        <v>433</v>
      </c>
      <c r="F22" s="511" t="s">
        <v>395</v>
      </c>
      <c r="G22" s="502"/>
      <c r="H22" s="78"/>
      <c r="I22" s="78"/>
    </row>
    <row r="23" spans="1:9" x14ac:dyDescent="0.2">
      <c r="A23" s="91">
        <v>7</v>
      </c>
      <c r="B23" s="501" t="s">
        <v>411</v>
      </c>
      <c r="C23" s="91">
        <v>18</v>
      </c>
      <c r="D23" s="78" t="s">
        <v>404</v>
      </c>
      <c r="E23" s="78" t="s">
        <v>439</v>
      </c>
      <c r="F23" s="511"/>
      <c r="G23" s="502">
        <v>44938920</v>
      </c>
      <c r="H23" s="78" t="s">
        <v>431</v>
      </c>
      <c r="I23" s="78"/>
    </row>
    <row r="24" spans="1:9" x14ac:dyDescent="0.2">
      <c r="A24" s="91"/>
      <c r="B24" s="501"/>
      <c r="C24" s="91"/>
      <c r="D24" s="78"/>
      <c r="E24" s="483" t="s">
        <v>433</v>
      </c>
      <c r="F24" s="511" t="s">
        <v>396</v>
      </c>
      <c r="G24" s="502"/>
      <c r="H24" s="78"/>
      <c r="I24" s="78"/>
    </row>
    <row r="25" spans="1:9" x14ac:dyDescent="0.2">
      <c r="A25" s="91">
        <v>8</v>
      </c>
      <c r="B25" s="506" t="s">
        <v>413</v>
      </c>
      <c r="C25" s="505">
        <v>18</v>
      </c>
      <c r="D25" s="507" t="s">
        <v>404</v>
      </c>
      <c r="E25" s="78" t="s">
        <v>440</v>
      </c>
      <c r="F25" s="512"/>
      <c r="G25" s="496">
        <v>13985993</v>
      </c>
      <c r="H25" s="78" t="s">
        <v>431</v>
      </c>
      <c r="I25" s="78"/>
    </row>
    <row r="26" spans="1:9" x14ac:dyDescent="0.2">
      <c r="A26" s="91"/>
      <c r="B26" s="506"/>
      <c r="C26" s="505"/>
      <c r="D26" s="507"/>
      <c r="E26" s="483" t="s">
        <v>433</v>
      </c>
      <c r="F26" s="512" t="s">
        <v>424</v>
      </c>
      <c r="G26" s="496"/>
      <c r="H26" s="78"/>
      <c r="I26" s="78"/>
    </row>
    <row r="27" spans="1:9" x14ac:dyDescent="0.2">
      <c r="A27" s="91">
        <v>9</v>
      </c>
      <c r="B27" s="506" t="s">
        <v>412</v>
      </c>
      <c r="C27" s="505">
        <v>19</v>
      </c>
      <c r="D27" s="507" t="s">
        <v>404</v>
      </c>
      <c r="E27" s="78" t="s">
        <v>441</v>
      </c>
      <c r="F27" s="512"/>
      <c r="G27" s="496">
        <v>47783344</v>
      </c>
      <c r="H27" s="78" t="s">
        <v>431</v>
      </c>
      <c r="I27" s="78"/>
    </row>
    <row r="28" spans="1:9" x14ac:dyDescent="0.2">
      <c r="A28" s="91"/>
      <c r="B28" s="506"/>
      <c r="C28" s="505"/>
      <c r="D28" s="507"/>
      <c r="E28" s="483" t="s">
        <v>433</v>
      </c>
      <c r="F28" s="512" t="s">
        <v>397</v>
      </c>
      <c r="G28" s="496"/>
      <c r="H28" s="78"/>
      <c r="I28" s="78"/>
    </row>
    <row r="29" spans="1:9" x14ac:dyDescent="0.2">
      <c r="A29" s="91">
        <v>10</v>
      </c>
      <c r="B29" s="506" t="s">
        <v>411</v>
      </c>
      <c r="C29" s="505">
        <v>19</v>
      </c>
      <c r="D29" s="507" t="s">
        <v>404</v>
      </c>
      <c r="E29" s="78" t="s">
        <v>442</v>
      </c>
      <c r="F29" s="512"/>
      <c r="G29" s="496">
        <v>58839966</v>
      </c>
      <c r="H29" s="78" t="s">
        <v>431</v>
      </c>
      <c r="I29" s="78"/>
    </row>
    <row r="30" spans="1:9" x14ac:dyDescent="0.2">
      <c r="A30" s="91"/>
      <c r="B30" s="506"/>
      <c r="C30" s="505"/>
      <c r="D30" s="507"/>
      <c r="E30" s="483" t="s">
        <v>433</v>
      </c>
      <c r="F30" s="512" t="s">
        <v>398</v>
      </c>
      <c r="G30" s="496"/>
      <c r="H30" s="78"/>
      <c r="I30" s="78"/>
    </row>
    <row r="31" spans="1:9" x14ac:dyDescent="0.2">
      <c r="A31" s="91">
        <v>11</v>
      </c>
      <c r="B31" s="506" t="s">
        <v>413</v>
      </c>
      <c r="C31" s="505">
        <v>19</v>
      </c>
      <c r="D31" s="507" t="s">
        <v>404</v>
      </c>
      <c r="E31" s="78" t="s">
        <v>443</v>
      </c>
      <c r="F31" s="512"/>
      <c r="G31" s="496">
        <v>32232042</v>
      </c>
      <c r="H31" s="78" t="s">
        <v>431</v>
      </c>
      <c r="I31" s="78"/>
    </row>
    <row r="32" spans="1:9" x14ac:dyDescent="0.2">
      <c r="A32" s="91"/>
      <c r="B32" s="506"/>
      <c r="C32" s="505"/>
      <c r="D32" s="507"/>
      <c r="E32" s="483" t="s">
        <v>433</v>
      </c>
      <c r="F32" s="512" t="s">
        <v>399</v>
      </c>
      <c r="G32" s="496"/>
      <c r="H32" s="78"/>
      <c r="I32" s="78"/>
    </row>
    <row r="33" spans="1:9" x14ac:dyDescent="0.2">
      <c r="A33" s="91">
        <v>12</v>
      </c>
      <c r="B33" s="506" t="s">
        <v>413</v>
      </c>
      <c r="C33" s="505">
        <v>19</v>
      </c>
      <c r="D33" s="507" t="s">
        <v>404</v>
      </c>
      <c r="E33" s="78" t="s">
        <v>444</v>
      </c>
      <c r="F33" s="512"/>
      <c r="G33" s="496">
        <v>13813100</v>
      </c>
      <c r="H33" s="78" t="s">
        <v>431</v>
      </c>
      <c r="I33" s="78"/>
    </row>
    <row r="34" spans="1:9" x14ac:dyDescent="0.2">
      <c r="A34" s="91"/>
      <c r="B34" s="506"/>
      <c r="C34" s="505"/>
      <c r="D34" s="507"/>
      <c r="E34" s="483" t="s">
        <v>433</v>
      </c>
      <c r="F34" s="512" t="s">
        <v>400</v>
      </c>
      <c r="G34" s="496"/>
      <c r="H34" s="78"/>
      <c r="I34" s="78"/>
    </row>
    <row r="35" spans="1:9" x14ac:dyDescent="0.2">
      <c r="A35" s="91">
        <v>13</v>
      </c>
      <c r="B35" s="506" t="s">
        <v>425</v>
      </c>
      <c r="C35" s="505">
        <v>19</v>
      </c>
      <c r="D35" s="507" t="s">
        <v>404</v>
      </c>
      <c r="E35" s="78" t="s">
        <v>445</v>
      </c>
      <c r="F35" s="512"/>
      <c r="G35" s="496">
        <v>7737448</v>
      </c>
      <c r="H35" s="78" t="s">
        <v>431</v>
      </c>
      <c r="I35" s="78"/>
    </row>
    <row r="36" spans="1:9" x14ac:dyDescent="0.2">
      <c r="A36" s="91"/>
      <c r="B36" s="506"/>
      <c r="C36" s="505"/>
      <c r="D36" s="507"/>
      <c r="E36" s="483" t="s">
        <v>433</v>
      </c>
      <c r="F36" s="512" t="s">
        <v>426</v>
      </c>
      <c r="G36" s="496"/>
      <c r="H36" s="78"/>
      <c r="I36" s="78"/>
    </row>
    <row r="37" spans="1:9" x14ac:dyDescent="0.2">
      <c r="A37" s="91">
        <v>14</v>
      </c>
      <c r="B37" s="506" t="s">
        <v>414</v>
      </c>
      <c r="C37" s="505">
        <v>20</v>
      </c>
      <c r="D37" s="507" t="s">
        <v>404</v>
      </c>
      <c r="E37" s="78" t="s">
        <v>446</v>
      </c>
      <c r="F37" s="512"/>
      <c r="G37" s="496">
        <v>15205548</v>
      </c>
      <c r="H37" s="78" t="s">
        <v>431</v>
      </c>
      <c r="I37" s="78"/>
    </row>
    <row r="38" spans="1:9" x14ac:dyDescent="0.2">
      <c r="A38" s="91"/>
      <c r="B38" s="506"/>
      <c r="C38" s="505"/>
      <c r="D38" s="507"/>
      <c r="E38" s="483" t="s">
        <v>433</v>
      </c>
      <c r="F38" s="512" t="s">
        <v>401</v>
      </c>
      <c r="G38" s="496"/>
      <c r="H38" s="78"/>
      <c r="I38" s="78"/>
    </row>
    <row r="39" spans="1:9" x14ac:dyDescent="0.2">
      <c r="A39" s="91">
        <v>15</v>
      </c>
      <c r="B39" s="506" t="s">
        <v>427</v>
      </c>
      <c r="C39" s="505">
        <v>20</v>
      </c>
      <c r="D39" s="507" t="s">
        <v>404</v>
      </c>
      <c r="E39" s="78" t="s">
        <v>447</v>
      </c>
      <c r="F39" s="512"/>
      <c r="G39" s="496">
        <v>26170592</v>
      </c>
      <c r="H39" s="78" t="s">
        <v>431</v>
      </c>
      <c r="I39" s="78"/>
    </row>
    <row r="40" spans="1:9" x14ac:dyDescent="0.2">
      <c r="A40" s="91"/>
      <c r="B40" s="506"/>
      <c r="C40" s="505"/>
      <c r="D40" s="507"/>
      <c r="E40" s="483" t="s">
        <v>433</v>
      </c>
      <c r="F40" s="512" t="s">
        <v>428</v>
      </c>
      <c r="G40" s="496"/>
      <c r="H40" s="78"/>
      <c r="I40" s="78"/>
    </row>
    <row r="41" spans="1:9" x14ac:dyDescent="0.2">
      <c r="A41" s="91">
        <v>16</v>
      </c>
      <c r="B41" s="506" t="s">
        <v>415</v>
      </c>
      <c r="C41" s="505">
        <v>23</v>
      </c>
      <c r="D41" s="507" t="s">
        <v>404</v>
      </c>
      <c r="E41" s="78" t="s">
        <v>448</v>
      </c>
      <c r="F41" s="512"/>
      <c r="G41" s="496">
        <v>10498620</v>
      </c>
      <c r="H41" s="78" t="s">
        <v>431</v>
      </c>
      <c r="I41" s="78"/>
    </row>
    <row r="42" spans="1:9" x14ac:dyDescent="0.2">
      <c r="A42" s="91"/>
      <c r="B42" s="506"/>
      <c r="C42" s="505"/>
      <c r="D42" s="507"/>
      <c r="E42" s="483" t="s">
        <v>433</v>
      </c>
      <c r="F42" s="512" t="s">
        <v>402</v>
      </c>
      <c r="G42" s="496"/>
      <c r="H42" s="78"/>
      <c r="I42" s="78"/>
    </row>
    <row r="43" spans="1:9" x14ac:dyDescent="0.2">
      <c r="A43" s="91">
        <v>17</v>
      </c>
      <c r="B43" s="506" t="s">
        <v>416</v>
      </c>
      <c r="C43" s="505">
        <v>23</v>
      </c>
      <c r="D43" s="507" t="s">
        <v>404</v>
      </c>
      <c r="E43" s="78" t="s">
        <v>442</v>
      </c>
      <c r="F43" s="512"/>
      <c r="G43" s="496">
        <v>1000000</v>
      </c>
      <c r="H43" s="78" t="s">
        <v>431</v>
      </c>
      <c r="I43" s="78"/>
    </row>
    <row r="44" spans="1:9" x14ac:dyDescent="0.2">
      <c r="A44" s="91"/>
      <c r="B44" s="506"/>
      <c r="C44" s="505"/>
      <c r="D44" s="507"/>
      <c r="E44" s="483" t="s">
        <v>433</v>
      </c>
      <c r="F44" s="512" t="s">
        <v>398</v>
      </c>
      <c r="G44" s="496"/>
      <c r="H44" s="78"/>
      <c r="I44" s="78"/>
    </row>
    <row r="45" spans="1:9" x14ac:dyDescent="0.2">
      <c r="A45" s="91">
        <v>18</v>
      </c>
      <c r="B45" s="506" t="s">
        <v>417</v>
      </c>
      <c r="C45" s="505">
        <v>23</v>
      </c>
      <c r="D45" s="507" t="s">
        <v>404</v>
      </c>
      <c r="E45" s="78" t="s">
        <v>441</v>
      </c>
      <c r="F45" s="512"/>
      <c r="G45" s="496">
        <v>2000000</v>
      </c>
      <c r="H45" s="78" t="s">
        <v>431</v>
      </c>
      <c r="I45" s="78"/>
    </row>
    <row r="46" spans="1:9" x14ac:dyDescent="0.2">
      <c r="A46" s="91"/>
      <c r="B46" s="506"/>
      <c r="C46" s="505"/>
      <c r="D46" s="507"/>
      <c r="E46" s="483" t="s">
        <v>433</v>
      </c>
      <c r="F46" s="512" t="s">
        <v>397</v>
      </c>
      <c r="G46" s="496"/>
      <c r="H46" s="78"/>
      <c r="I46" s="78"/>
    </row>
    <row r="47" spans="1:9" x14ac:dyDescent="0.2">
      <c r="A47" s="91">
        <v>19</v>
      </c>
      <c r="B47" s="506" t="s">
        <v>415</v>
      </c>
      <c r="C47" s="505">
        <v>27</v>
      </c>
      <c r="D47" s="507" t="s">
        <v>404</v>
      </c>
      <c r="E47" s="78" t="s">
        <v>449</v>
      </c>
      <c r="F47" s="512"/>
      <c r="G47" s="496">
        <v>61714926</v>
      </c>
      <c r="H47" s="78" t="s">
        <v>431</v>
      </c>
      <c r="I47" s="78"/>
    </row>
    <row r="48" spans="1:9" x14ac:dyDescent="0.2">
      <c r="A48" s="91"/>
      <c r="B48" s="506"/>
      <c r="C48" s="505"/>
      <c r="D48" s="507"/>
      <c r="E48" s="483" t="s">
        <v>433</v>
      </c>
      <c r="F48" s="512" t="s">
        <v>403</v>
      </c>
      <c r="G48" s="496"/>
      <c r="H48" s="78"/>
      <c r="I48" s="78"/>
    </row>
    <row r="49" spans="1:9" x14ac:dyDescent="0.2">
      <c r="A49" s="91">
        <v>20</v>
      </c>
      <c r="B49" s="506" t="s">
        <v>429</v>
      </c>
      <c r="C49" s="505">
        <v>30</v>
      </c>
      <c r="D49" s="507" t="s">
        <v>404</v>
      </c>
      <c r="E49" s="511" t="s">
        <v>450</v>
      </c>
      <c r="F49" s="512"/>
      <c r="G49" s="496">
        <v>1943656</v>
      </c>
      <c r="H49" s="78" t="s">
        <v>431</v>
      </c>
      <c r="I49" s="78"/>
    </row>
    <row r="50" spans="1:9" x14ac:dyDescent="0.2">
      <c r="A50" s="91"/>
      <c r="B50" s="506"/>
      <c r="C50" s="505"/>
      <c r="D50" s="507"/>
      <c r="E50" s="483" t="s">
        <v>433</v>
      </c>
      <c r="F50" s="512" t="s">
        <v>430</v>
      </c>
      <c r="G50" s="496"/>
      <c r="H50" s="78"/>
      <c r="I50" s="78"/>
    </row>
    <row r="51" spans="1:9" x14ac:dyDescent="0.2">
      <c r="A51" s="91"/>
      <c r="B51" s="506"/>
      <c r="C51" s="505"/>
      <c r="D51" s="507"/>
      <c r="E51" s="483"/>
      <c r="F51" s="512"/>
      <c r="G51" s="496"/>
      <c r="H51" s="78"/>
      <c r="I51" s="78"/>
    </row>
    <row r="52" spans="1:9" x14ac:dyDescent="0.2">
      <c r="A52" s="503"/>
      <c r="B52" s="503"/>
      <c r="C52" s="503"/>
      <c r="D52" s="503"/>
      <c r="E52" s="509"/>
      <c r="F52" s="513" t="s">
        <v>191</v>
      </c>
      <c r="G52" s="504">
        <f>SUM(G10:G51)</f>
        <v>482020972</v>
      </c>
      <c r="H52" s="503"/>
      <c r="I52" s="503"/>
    </row>
    <row r="54" spans="1:9" x14ac:dyDescent="0.2">
      <c r="B54" s="93"/>
      <c r="C54" s="93"/>
      <c r="D54" s="93"/>
      <c r="E54" s="93"/>
      <c r="F54" s="93"/>
      <c r="G54" s="692" t="s">
        <v>461</v>
      </c>
      <c r="H54" s="692"/>
    </row>
    <row r="55" spans="1:9" x14ac:dyDescent="0.2">
      <c r="B55" s="691" t="s">
        <v>143</v>
      </c>
      <c r="C55" s="691"/>
      <c r="D55" s="691"/>
      <c r="E55" s="691"/>
      <c r="F55" s="93"/>
    </row>
    <row r="56" spans="1:9" x14ac:dyDescent="0.2">
      <c r="B56" s="691" t="s">
        <v>85</v>
      </c>
      <c r="C56" s="691"/>
      <c r="D56" s="691"/>
      <c r="E56" s="691"/>
      <c r="F56" s="93"/>
      <c r="G56" s="692" t="s">
        <v>144</v>
      </c>
      <c r="H56" s="692"/>
    </row>
    <row r="57" spans="1:9" x14ac:dyDescent="0.2">
      <c r="B57" s="93"/>
      <c r="C57" s="93"/>
      <c r="D57" s="93"/>
      <c r="E57" s="93"/>
      <c r="F57" s="93"/>
      <c r="G57" s="94"/>
      <c r="H57" s="93"/>
    </row>
    <row r="58" spans="1:9" x14ac:dyDescent="0.2">
      <c r="B58" s="93"/>
      <c r="C58" s="93"/>
      <c r="D58" s="93"/>
      <c r="E58" s="93"/>
      <c r="F58" s="93"/>
      <c r="G58" s="94"/>
      <c r="H58" s="93"/>
    </row>
    <row r="59" spans="1:9" x14ac:dyDescent="0.2">
      <c r="B59" s="93"/>
      <c r="C59" s="93"/>
      <c r="D59" s="93"/>
      <c r="E59" s="93"/>
      <c r="F59" s="93"/>
      <c r="G59" s="94"/>
      <c r="H59" s="93"/>
    </row>
    <row r="60" spans="1:9" x14ac:dyDescent="0.2">
      <c r="B60" s="705" t="s">
        <v>86</v>
      </c>
      <c r="C60" s="705"/>
      <c r="D60" s="705"/>
      <c r="E60" s="705"/>
      <c r="F60" s="93"/>
      <c r="G60" s="705" t="s">
        <v>463</v>
      </c>
      <c r="H60" s="705"/>
    </row>
    <row r="61" spans="1:9" x14ac:dyDescent="0.2">
      <c r="B61" s="691" t="s">
        <v>338</v>
      </c>
      <c r="C61" s="691"/>
      <c r="D61" s="691"/>
      <c r="E61" s="691"/>
      <c r="F61" s="93"/>
      <c r="G61" s="691" t="s">
        <v>462</v>
      </c>
      <c r="H61" s="691"/>
    </row>
  </sheetData>
  <mergeCells count="19">
    <mergeCell ref="A8:A9"/>
    <mergeCell ref="A1:I1"/>
    <mergeCell ref="A2:I2"/>
    <mergeCell ref="A3:I3"/>
    <mergeCell ref="A4:I4"/>
    <mergeCell ref="B60:E60"/>
    <mergeCell ref="G60:H60"/>
    <mergeCell ref="D8:D9"/>
    <mergeCell ref="G54:H54"/>
    <mergeCell ref="B61:E61"/>
    <mergeCell ref="G61:H61"/>
    <mergeCell ref="B55:E55"/>
    <mergeCell ref="B56:E56"/>
    <mergeCell ref="G56:H56"/>
    <mergeCell ref="I8:I9"/>
    <mergeCell ref="H8:H9"/>
    <mergeCell ref="E8:F9"/>
    <mergeCell ref="B8:B9"/>
    <mergeCell ref="C8:C9"/>
  </mergeCells>
  <phoneticPr fontId="18" type="noConversion"/>
  <pageMargins left="0.75" right="0.5" top="0.5" bottom="0.5" header="0.5" footer="0.5"/>
  <pageSetup paperSize="5" scale="70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L79"/>
  <sheetViews>
    <sheetView view="pageBreakPreview" topLeftCell="A37" zoomScale="68" zoomScaleNormal="100" zoomScaleSheetLayoutView="80" workbookViewId="0">
      <selection activeCell="G41" sqref="G41"/>
    </sheetView>
  </sheetViews>
  <sheetFormatPr defaultRowHeight="12.75" x14ac:dyDescent="0.2"/>
  <cols>
    <col min="1" max="1" width="4.140625" customWidth="1"/>
    <col min="2" max="2" width="18.7109375" customWidth="1"/>
    <col min="3" max="3" width="17.7109375" customWidth="1"/>
    <col min="4" max="4" width="18" customWidth="1"/>
    <col min="5" max="5" width="17.85546875" customWidth="1"/>
    <col min="6" max="6" width="18.140625" customWidth="1"/>
    <col min="7" max="7" width="18" customWidth="1"/>
    <col min="8" max="8" width="17.7109375" customWidth="1"/>
    <col min="9" max="9" width="18" customWidth="1"/>
    <col min="10" max="10" width="17.85546875" customWidth="1"/>
    <col min="11" max="11" width="18" customWidth="1"/>
    <col min="12" max="12" width="17.85546875" customWidth="1"/>
    <col min="13" max="13" width="14.7109375" customWidth="1"/>
    <col min="14" max="14" width="14" bestFit="1" customWidth="1"/>
    <col min="15" max="15" width="12.42578125" customWidth="1"/>
  </cols>
  <sheetData>
    <row r="3" spans="1:246" ht="15.75" x14ac:dyDescent="0.25">
      <c r="A3" s="707" t="s">
        <v>298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</row>
    <row r="4" spans="1:246" ht="15.75" x14ac:dyDescent="0.25">
      <c r="A4" s="707" t="str">
        <f>+G34</f>
        <v>BULAN  :  Januari  2014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</row>
    <row r="6" spans="1:246" x14ac:dyDescent="0.2">
      <c r="A6" s="708" t="s">
        <v>224</v>
      </c>
      <c r="B6" s="708" t="s">
        <v>282</v>
      </c>
      <c r="C6" s="708" t="s">
        <v>469</v>
      </c>
      <c r="D6" s="299" t="s">
        <v>198</v>
      </c>
      <c r="E6" s="299" t="s">
        <v>194</v>
      </c>
      <c r="F6" s="299" t="s">
        <v>199</v>
      </c>
      <c r="G6" s="299" t="s">
        <v>200</v>
      </c>
      <c r="H6" s="299" t="s">
        <v>196</v>
      </c>
      <c r="I6" s="299" t="s">
        <v>197</v>
      </c>
      <c r="J6" s="299" t="s">
        <v>307</v>
      </c>
      <c r="K6" s="711" t="s">
        <v>283</v>
      </c>
      <c r="L6" s="708" t="s">
        <v>163</v>
      </c>
    </row>
    <row r="7" spans="1:246" x14ac:dyDescent="0.2">
      <c r="A7" s="709"/>
      <c r="B7" s="709"/>
      <c r="C7" s="709"/>
      <c r="D7" s="298" t="str">
        <f>+'REALISASI PEN'!B80</f>
        <v>Sewa Tanah &amp; Bangunan</v>
      </c>
      <c r="E7" s="300" t="str">
        <f>+'REALISASI PEN'!B81</f>
        <v>Sewa Alat Berat</v>
      </c>
      <c r="F7" s="300" t="str">
        <f>+'REALISASI PEN'!B82</f>
        <v>Sewa Rumah Dinas</v>
      </c>
      <c r="G7" s="300" t="str">
        <f>+'REALISASI PEN'!B83</f>
        <v>Sewa Lapangan Tennis</v>
      </c>
      <c r="H7" s="300" t="str">
        <f>+'REALISASI PEN'!B84</f>
        <v>Sewa Ged./Ruang /Aula &amp; Asrm</v>
      </c>
      <c r="I7" s="300" t="str">
        <f>+'REALISASI PEN'!B85</f>
        <v>Sewa Kantin</v>
      </c>
      <c r="J7" s="300" t="str">
        <f>+'REALISASI PEN'!B86</f>
        <v>Sewa Lahan</v>
      </c>
      <c r="K7" s="702"/>
      <c r="L7" s="709"/>
      <c r="M7" s="198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276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 t="s">
        <v>194</v>
      </c>
      <c r="CO7" s="194" t="s">
        <v>194</v>
      </c>
      <c r="CP7" s="194" t="s">
        <v>194</v>
      </c>
      <c r="CQ7" s="194" t="s">
        <v>194</v>
      </c>
      <c r="CR7" s="194" t="s">
        <v>194</v>
      </c>
      <c r="CS7" s="194" t="s">
        <v>194</v>
      </c>
      <c r="CT7" s="194" t="s">
        <v>194</v>
      </c>
      <c r="CU7" s="194" t="s">
        <v>194</v>
      </c>
      <c r="CV7" s="194" t="s">
        <v>194</v>
      </c>
      <c r="CW7" s="194" t="s">
        <v>194</v>
      </c>
      <c r="CX7" s="194" t="s">
        <v>194</v>
      </c>
      <c r="CY7" s="194" t="s">
        <v>194</v>
      </c>
      <c r="CZ7" s="194" t="s">
        <v>194</v>
      </c>
      <c r="DA7" s="194" t="s">
        <v>194</v>
      </c>
      <c r="DB7" s="194" t="s">
        <v>194</v>
      </c>
      <c r="DC7" s="194" t="s">
        <v>194</v>
      </c>
      <c r="DD7" s="194" t="s">
        <v>194</v>
      </c>
      <c r="DE7" s="194" t="s">
        <v>194</v>
      </c>
      <c r="DF7" s="194" t="s">
        <v>194</v>
      </c>
      <c r="DG7" s="194" t="s">
        <v>194</v>
      </c>
      <c r="DH7" s="194" t="s">
        <v>194</v>
      </c>
      <c r="DI7" s="194" t="s">
        <v>194</v>
      </c>
      <c r="DJ7" s="194" t="s">
        <v>194</v>
      </c>
      <c r="DK7" s="194" t="s">
        <v>194</v>
      </c>
      <c r="DL7" s="194" t="s">
        <v>194</v>
      </c>
      <c r="DM7" s="194" t="s">
        <v>194</v>
      </c>
      <c r="DN7" s="194" t="s">
        <v>194</v>
      </c>
      <c r="DO7" s="194" t="s">
        <v>194</v>
      </c>
      <c r="DP7" s="194" t="s">
        <v>194</v>
      </c>
      <c r="DQ7" s="194" t="s">
        <v>194</v>
      </c>
      <c r="DR7" s="194" t="s">
        <v>194</v>
      </c>
      <c r="DS7" s="194" t="s">
        <v>194</v>
      </c>
      <c r="DT7" s="194" t="s">
        <v>194</v>
      </c>
      <c r="DU7" s="194" t="s">
        <v>194</v>
      </c>
      <c r="DV7" s="194" t="s">
        <v>194</v>
      </c>
      <c r="DW7" s="194" t="s">
        <v>194</v>
      </c>
      <c r="DX7" s="194" t="s">
        <v>194</v>
      </c>
      <c r="DY7" s="194" t="s">
        <v>194</v>
      </c>
      <c r="DZ7" s="194" t="s">
        <v>194</v>
      </c>
      <c r="EA7" s="194" t="s">
        <v>194</v>
      </c>
      <c r="EB7" s="194" t="s">
        <v>194</v>
      </c>
      <c r="EC7" s="194" t="s">
        <v>194</v>
      </c>
      <c r="ED7" s="194" t="s">
        <v>194</v>
      </c>
      <c r="EE7" s="194" t="s">
        <v>194</v>
      </c>
      <c r="EF7" s="194" t="s">
        <v>194</v>
      </c>
      <c r="EG7" s="194" t="s">
        <v>194</v>
      </c>
      <c r="EH7" s="194" t="s">
        <v>194</v>
      </c>
      <c r="EI7" s="194" t="s">
        <v>194</v>
      </c>
      <c r="EJ7" s="194" t="s">
        <v>194</v>
      </c>
      <c r="EK7" s="194" t="s">
        <v>194</v>
      </c>
      <c r="EL7" s="194" t="s">
        <v>194</v>
      </c>
      <c r="EM7" s="194" t="s">
        <v>194</v>
      </c>
      <c r="EN7" s="194" t="s">
        <v>194</v>
      </c>
      <c r="EO7" s="194" t="s">
        <v>194</v>
      </c>
      <c r="EP7" s="194" t="s">
        <v>194</v>
      </c>
      <c r="EQ7" s="194" t="s">
        <v>194</v>
      </c>
      <c r="ER7" s="194" t="s">
        <v>194</v>
      </c>
      <c r="ES7" s="194" t="s">
        <v>194</v>
      </c>
      <c r="ET7" s="194" t="s">
        <v>194</v>
      </c>
      <c r="EU7" s="194" t="s">
        <v>194</v>
      </c>
      <c r="EV7" s="194" t="s">
        <v>194</v>
      </c>
      <c r="EW7" s="194" t="s">
        <v>194</v>
      </c>
      <c r="EX7" s="194" t="s">
        <v>194</v>
      </c>
      <c r="EY7" s="194" t="s">
        <v>194</v>
      </c>
      <c r="EZ7" s="194" t="s">
        <v>194</v>
      </c>
      <c r="FA7" s="194" t="s">
        <v>194</v>
      </c>
      <c r="FB7" s="194" t="s">
        <v>194</v>
      </c>
      <c r="FC7" s="194" t="s">
        <v>194</v>
      </c>
      <c r="FD7" s="194" t="s">
        <v>194</v>
      </c>
      <c r="FE7" s="194" t="s">
        <v>194</v>
      </c>
      <c r="FF7" s="194" t="s">
        <v>194</v>
      </c>
      <c r="FG7" s="194" t="s">
        <v>194</v>
      </c>
      <c r="FH7" s="194" t="s">
        <v>194</v>
      </c>
      <c r="FI7" s="194" t="s">
        <v>194</v>
      </c>
      <c r="FJ7" s="194" t="s">
        <v>194</v>
      </c>
      <c r="FK7" s="194" t="s">
        <v>194</v>
      </c>
      <c r="FL7" s="194" t="s">
        <v>194</v>
      </c>
      <c r="FM7" s="194" t="s">
        <v>194</v>
      </c>
      <c r="FN7" s="194" t="s">
        <v>194</v>
      </c>
      <c r="FO7" s="194" t="s">
        <v>194</v>
      </c>
      <c r="FP7" s="194" t="s">
        <v>194</v>
      </c>
      <c r="FQ7" s="194" t="s">
        <v>194</v>
      </c>
      <c r="FR7" s="194" t="s">
        <v>194</v>
      </c>
      <c r="FS7" s="194" t="s">
        <v>194</v>
      </c>
      <c r="FT7" s="194" t="s">
        <v>194</v>
      </c>
      <c r="FU7" s="194" t="s">
        <v>194</v>
      </c>
      <c r="FV7" s="194" t="s">
        <v>194</v>
      </c>
      <c r="FW7" s="194" t="s">
        <v>194</v>
      </c>
      <c r="FX7" s="194" t="s">
        <v>194</v>
      </c>
      <c r="FY7" s="194" t="s">
        <v>194</v>
      </c>
      <c r="FZ7" s="194" t="s">
        <v>194</v>
      </c>
      <c r="GA7" s="194" t="s">
        <v>194</v>
      </c>
      <c r="GB7" s="194" t="s">
        <v>194</v>
      </c>
      <c r="GC7" s="194" t="s">
        <v>194</v>
      </c>
      <c r="GD7" s="194" t="s">
        <v>194</v>
      </c>
      <c r="GE7" s="194" t="s">
        <v>194</v>
      </c>
      <c r="GF7" s="194" t="s">
        <v>194</v>
      </c>
      <c r="GG7" s="194" t="s">
        <v>194</v>
      </c>
      <c r="GH7" s="194" t="s">
        <v>194</v>
      </c>
      <c r="GI7" s="194" t="s">
        <v>194</v>
      </c>
      <c r="GJ7" s="194" t="s">
        <v>194</v>
      </c>
      <c r="GK7" s="194" t="s">
        <v>194</v>
      </c>
      <c r="GL7" s="194" t="s">
        <v>194</v>
      </c>
      <c r="GM7" s="194" t="s">
        <v>194</v>
      </c>
      <c r="GN7" s="194" t="s">
        <v>194</v>
      </c>
      <c r="GO7" s="194" t="s">
        <v>194</v>
      </c>
      <c r="GP7" s="194" t="s">
        <v>194</v>
      </c>
      <c r="GQ7" s="194" t="s">
        <v>194</v>
      </c>
      <c r="GR7" s="194" t="s">
        <v>194</v>
      </c>
      <c r="GS7" s="194" t="s">
        <v>194</v>
      </c>
      <c r="GT7" s="194" t="s">
        <v>194</v>
      </c>
      <c r="GU7" s="194" t="s">
        <v>194</v>
      </c>
      <c r="GV7" s="194" t="s">
        <v>194</v>
      </c>
      <c r="GW7" s="194" t="s">
        <v>194</v>
      </c>
      <c r="GX7" s="194" t="s">
        <v>194</v>
      </c>
      <c r="GY7" s="194" t="s">
        <v>194</v>
      </c>
      <c r="GZ7" s="194" t="s">
        <v>194</v>
      </c>
      <c r="HA7" s="194" t="s">
        <v>194</v>
      </c>
      <c r="HB7" s="194" t="s">
        <v>194</v>
      </c>
      <c r="HC7" s="194" t="s">
        <v>194</v>
      </c>
      <c r="HD7" s="194" t="s">
        <v>194</v>
      </c>
      <c r="HE7" s="194" t="s">
        <v>194</v>
      </c>
      <c r="HF7" s="194" t="s">
        <v>194</v>
      </c>
      <c r="HG7" s="194" t="s">
        <v>194</v>
      </c>
      <c r="HH7" s="194" t="s">
        <v>194</v>
      </c>
      <c r="HI7" s="194" t="s">
        <v>194</v>
      </c>
      <c r="HJ7" s="194" t="s">
        <v>194</v>
      </c>
      <c r="HK7" s="194" t="s">
        <v>194</v>
      </c>
      <c r="HL7" s="194" t="s">
        <v>194</v>
      </c>
      <c r="HM7" s="194" t="s">
        <v>194</v>
      </c>
      <c r="HN7" s="194" t="s">
        <v>194</v>
      </c>
      <c r="HO7" s="194" t="s">
        <v>194</v>
      </c>
      <c r="HP7" s="194" t="s">
        <v>194</v>
      </c>
      <c r="HQ7" s="194" t="s">
        <v>194</v>
      </c>
      <c r="HR7" s="194" t="s">
        <v>194</v>
      </c>
      <c r="HS7" s="194" t="s">
        <v>194</v>
      </c>
      <c r="HT7" s="194" t="s">
        <v>194</v>
      </c>
      <c r="HU7" s="194" t="s">
        <v>194</v>
      </c>
      <c r="HV7" s="194" t="s">
        <v>194</v>
      </c>
      <c r="HW7" s="194" t="s">
        <v>194</v>
      </c>
      <c r="HX7" s="194" t="s">
        <v>194</v>
      </c>
      <c r="HY7" s="194" t="s">
        <v>194</v>
      </c>
      <c r="HZ7" s="194" t="s">
        <v>194</v>
      </c>
      <c r="IA7" s="194" t="s">
        <v>194</v>
      </c>
      <c r="IB7" s="194" t="s">
        <v>194</v>
      </c>
      <c r="IC7" s="194" t="s">
        <v>194</v>
      </c>
      <c r="ID7" s="194" t="s">
        <v>194</v>
      </c>
      <c r="IE7" s="194" t="s">
        <v>194</v>
      </c>
      <c r="IF7" s="194" t="s">
        <v>194</v>
      </c>
      <c r="IG7" s="194" t="s">
        <v>194</v>
      </c>
      <c r="IH7" s="194" t="s">
        <v>194</v>
      </c>
      <c r="II7" s="194" t="s">
        <v>194</v>
      </c>
      <c r="IJ7" s="194" t="s">
        <v>194</v>
      </c>
      <c r="IK7" s="194" t="s">
        <v>194</v>
      </c>
      <c r="IL7" s="194" t="s">
        <v>194</v>
      </c>
    </row>
    <row r="8" spans="1:246" x14ac:dyDescent="0.2">
      <c r="A8" s="710"/>
      <c r="B8" s="710"/>
      <c r="C8" s="710"/>
      <c r="D8" s="184" t="s">
        <v>284</v>
      </c>
      <c r="E8" s="184" t="s">
        <v>285</v>
      </c>
      <c r="F8" s="184" t="s">
        <v>286</v>
      </c>
      <c r="G8" s="184" t="s">
        <v>287</v>
      </c>
      <c r="H8" s="184" t="s">
        <v>288</v>
      </c>
      <c r="I8" s="184" t="s">
        <v>289</v>
      </c>
      <c r="J8" s="184" t="s">
        <v>290</v>
      </c>
      <c r="K8" s="712"/>
      <c r="L8" s="710"/>
    </row>
    <row r="9" spans="1:246" x14ac:dyDescent="0.2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1:246" ht="15" x14ac:dyDescent="0.25">
      <c r="A10" s="91">
        <v>1</v>
      </c>
      <c r="B10" s="339" t="s">
        <v>256</v>
      </c>
      <c r="C10" s="537">
        <f>'REALISASI PEN'!D7</f>
        <v>511548000</v>
      </c>
      <c r="D10" s="536">
        <v>4880270</v>
      </c>
      <c r="E10" s="536">
        <v>8500000</v>
      </c>
      <c r="F10" s="536">
        <v>1830000</v>
      </c>
      <c r="G10" s="536">
        <v>150000</v>
      </c>
      <c r="H10" s="536">
        <v>0</v>
      </c>
      <c r="I10" s="536">
        <v>0</v>
      </c>
      <c r="J10" s="536">
        <v>2386700</v>
      </c>
      <c r="K10" s="536">
        <v>0</v>
      </c>
      <c r="L10" s="536">
        <f>SUM(D10:K10)</f>
        <v>17746970</v>
      </c>
      <c r="M10" s="239"/>
      <c r="N10" s="239"/>
      <c r="O10" s="239"/>
      <c r="P10" s="239"/>
      <c r="Q10" s="239"/>
    </row>
    <row r="11" spans="1:246" ht="15" x14ac:dyDescent="0.25">
      <c r="A11" s="91"/>
      <c r="B11" s="339"/>
      <c r="C11" s="537"/>
      <c r="D11" s="536"/>
      <c r="E11" s="536"/>
      <c r="F11" s="536"/>
      <c r="G11" s="536"/>
      <c r="H11" s="536"/>
      <c r="I11" s="536"/>
      <c r="J11" s="536"/>
      <c r="K11" s="536"/>
      <c r="L11" s="536"/>
      <c r="M11" s="239"/>
      <c r="N11" s="239"/>
      <c r="O11" s="239"/>
      <c r="P11" s="239"/>
      <c r="Q11" s="239"/>
    </row>
    <row r="12" spans="1:246" ht="15" x14ac:dyDescent="0.25">
      <c r="A12" s="91">
        <v>2</v>
      </c>
      <c r="B12" s="339" t="s">
        <v>476</v>
      </c>
      <c r="C12" s="537">
        <f>'REALISASI PEN'!D17</f>
        <v>490805000</v>
      </c>
      <c r="D12" s="536">
        <v>20000000</v>
      </c>
      <c r="E12" s="536">
        <v>0</v>
      </c>
      <c r="F12" s="536">
        <v>0</v>
      </c>
      <c r="G12" s="536">
        <v>0</v>
      </c>
      <c r="H12" s="536">
        <v>0</v>
      </c>
      <c r="I12" s="536">
        <v>0</v>
      </c>
      <c r="J12" s="536">
        <v>0</v>
      </c>
      <c r="K12" s="186"/>
      <c r="L12" s="536">
        <f>SUM(D12:K12)</f>
        <v>20000000</v>
      </c>
      <c r="M12" s="239"/>
      <c r="N12" s="239"/>
      <c r="O12" s="239"/>
      <c r="P12" s="239"/>
      <c r="Q12" s="239"/>
    </row>
    <row r="13" spans="1:246" ht="15" x14ac:dyDescent="0.25">
      <c r="A13" s="91"/>
      <c r="B13" s="339"/>
      <c r="C13" s="537"/>
      <c r="D13" s="536"/>
      <c r="E13" s="536"/>
      <c r="F13" s="536"/>
      <c r="G13" s="536"/>
      <c r="H13" s="536"/>
      <c r="I13" s="536"/>
      <c r="J13" s="536"/>
      <c r="K13" s="186"/>
      <c r="L13" s="536"/>
      <c r="M13" s="239"/>
      <c r="N13" s="239"/>
      <c r="O13" s="239"/>
      <c r="P13" s="239"/>
      <c r="Q13" s="239"/>
    </row>
    <row r="14" spans="1:246" ht="15" x14ac:dyDescent="0.25">
      <c r="A14" s="91">
        <v>3</v>
      </c>
      <c r="B14" s="339" t="s">
        <v>291</v>
      </c>
      <c r="C14" s="537">
        <f>'REALISASI PEN'!D27</f>
        <v>573293000</v>
      </c>
      <c r="D14" s="536">
        <v>9701000</v>
      </c>
      <c r="E14" s="536">
        <v>0</v>
      </c>
      <c r="F14" s="536">
        <v>0</v>
      </c>
      <c r="G14" s="536">
        <v>0</v>
      </c>
      <c r="H14" s="536">
        <v>0</v>
      </c>
      <c r="I14" s="536">
        <v>0</v>
      </c>
      <c r="J14" s="536">
        <v>0</v>
      </c>
      <c r="K14" s="186"/>
      <c r="L14" s="536">
        <f>SUM(D14:K14)</f>
        <v>9701000</v>
      </c>
      <c r="M14" s="239"/>
      <c r="N14" s="239"/>
      <c r="O14" s="239"/>
      <c r="P14" s="239"/>
      <c r="Q14" s="239"/>
    </row>
    <row r="15" spans="1:246" ht="15" x14ac:dyDescent="0.25">
      <c r="A15" s="91"/>
      <c r="B15" s="339"/>
      <c r="C15" s="537"/>
      <c r="D15" s="536"/>
      <c r="E15" s="536"/>
      <c r="F15" s="536"/>
      <c r="G15" s="536"/>
      <c r="H15" s="536"/>
      <c r="I15" s="536"/>
      <c r="J15" s="536"/>
      <c r="K15" s="186"/>
      <c r="L15" s="536"/>
      <c r="M15" s="239"/>
      <c r="N15" s="239"/>
      <c r="O15" s="239"/>
      <c r="P15" s="239"/>
      <c r="Q15" s="239"/>
    </row>
    <row r="16" spans="1:246" ht="15" x14ac:dyDescent="0.25">
      <c r="A16" s="91">
        <v>4</v>
      </c>
      <c r="B16" s="339" t="s">
        <v>273</v>
      </c>
      <c r="C16" s="537">
        <f>'REALISASI PEN'!D37</f>
        <v>444845000</v>
      </c>
      <c r="D16" s="536">
        <v>36971000</v>
      </c>
      <c r="E16" s="536">
        <v>0</v>
      </c>
      <c r="F16" s="536">
        <v>180000</v>
      </c>
      <c r="G16" s="536">
        <v>0</v>
      </c>
      <c r="H16" s="536">
        <v>0</v>
      </c>
      <c r="I16" s="536">
        <v>0</v>
      </c>
      <c r="J16" s="536">
        <v>0</v>
      </c>
      <c r="K16" s="186"/>
      <c r="L16" s="536">
        <f>SUM(D16:K16)</f>
        <v>37151000</v>
      </c>
      <c r="M16" s="239"/>
      <c r="N16" s="239"/>
      <c r="O16" s="239"/>
      <c r="P16" s="239"/>
      <c r="Q16" s="239"/>
    </row>
    <row r="17" spans="1:17" ht="15" x14ac:dyDescent="0.25">
      <c r="A17" s="91"/>
      <c r="B17" s="339"/>
      <c r="C17" s="537"/>
      <c r="D17" s="536"/>
      <c r="E17" s="536"/>
      <c r="F17" s="536"/>
      <c r="G17" s="536"/>
      <c r="H17" s="536"/>
      <c r="I17" s="536"/>
      <c r="J17" s="536"/>
      <c r="K17" s="186"/>
      <c r="L17" s="536"/>
      <c r="M17" s="239"/>
      <c r="N17" s="239"/>
      <c r="O17" s="239"/>
      <c r="P17" s="239"/>
      <c r="Q17" s="239"/>
    </row>
    <row r="18" spans="1:17" ht="15" x14ac:dyDescent="0.25">
      <c r="A18" s="91">
        <v>5</v>
      </c>
      <c r="B18" s="339" t="s">
        <v>292</v>
      </c>
      <c r="C18" s="537">
        <f>'REALISASI PEN'!D48</f>
        <v>518389000</v>
      </c>
      <c r="D18" s="536">
        <v>14514350</v>
      </c>
      <c r="E18" s="536">
        <v>0</v>
      </c>
      <c r="F18" s="536">
        <v>1800000</v>
      </c>
      <c r="G18" s="536">
        <v>150000</v>
      </c>
      <c r="H18" s="536">
        <v>0</v>
      </c>
      <c r="I18" s="536">
        <v>0</v>
      </c>
      <c r="J18" s="536">
        <v>0</v>
      </c>
      <c r="K18" s="186"/>
      <c r="L18" s="536">
        <f>SUM(D18:K18)</f>
        <v>16464350</v>
      </c>
      <c r="M18" s="239"/>
      <c r="N18" s="239"/>
      <c r="O18" s="239"/>
      <c r="P18" s="239"/>
      <c r="Q18" s="239"/>
    </row>
    <row r="19" spans="1:17" ht="15" x14ac:dyDescent="0.25">
      <c r="A19" s="91"/>
      <c r="B19" s="339"/>
      <c r="C19" s="537"/>
      <c r="D19" s="536"/>
      <c r="E19" s="536"/>
      <c r="F19" s="536"/>
      <c r="G19" s="536"/>
      <c r="H19" s="536"/>
      <c r="I19" s="536"/>
      <c r="J19" s="536"/>
      <c r="K19" s="186"/>
      <c r="L19" s="536"/>
      <c r="M19" s="239"/>
      <c r="N19" s="239"/>
      <c r="O19" s="239"/>
      <c r="P19" s="239"/>
      <c r="Q19" s="239"/>
    </row>
    <row r="20" spans="1:17" ht="15" x14ac:dyDescent="0.25">
      <c r="A20" s="91">
        <v>6</v>
      </c>
      <c r="B20" s="339" t="s">
        <v>293</v>
      </c>
      <c r="C20" s="537">
        <f>'REALISASI PEN'!D58</f>
        <v>573400000</v>
      </c>
      <c r="D20" s="536">
        <v>17140800</v>
      </c>
      <c r="E20" s="536"/>
      <c r="F20" s="536">
        <v>600000</v>
      </c>
      <c r="G20" s="536">
        <v>0</v>
      </c>
      <c r="H20" s="536">
        <v>0</v>
      </c>
      <c r="I20" s="536">
        <v>0</v>
      </c>
      <c r="J20" s="536">
        <v>0</v>
      </c>
      <c r="K20" s="186"/>
      <c r="L20" s="536">
        <f>SUM(D20:K20)</f>
        <v>17740800</v>
      </c>
      <c r="M20" s="239"/>
      <c r="N20" s="239"/>
      <c r="O20" s="239"/>
      <c r="P20" s="239"/>
      <c r="Q20" s="239"/>
    </row>
    <row r="21" spans="1:17" ht="15" x14ac:dyDescent="0.25">
      <c r="A21" s="91"/>
      <c r="B21" s="339"/>
      <c r="C21" s="537"/>
      <c r="D21" s="536"/>
      <c r="E21" s="536"/>
      <c r="F21" s="536"/>
      <c r="G21" s="536"/>
      <c r="H21" s="536"/>
      <c r="I21" s="536"/>
      <c r="J21" s="536"/>
      <c r="K21" s="186"/>
      <c r="L21" s="536"/>
      <c r="M21" s="239"/>
      <c r="N21" s="239"/>
      <c r="O21" s="239"/>
      <c r="P21" s="239"/>
      <c r="Q21" s="239"/>
    </row>
    <row r="22" spans="1:17" ht="15" x14ac:dyDescent="0.25">
      <c r="A22" s="91">
        <v>7</v>
      </c>
      <c r="B22" s="339" t="s">
        <v>281</v>
      </c>
      <c r="C22" s="537">
        <f>'REALISASI PEN'!D68</f>
        <v>930220000</v>
      </c>
      <c r="D22" s="536">
        <v>0</v>
      </c>
      <c r="E22" s="536">
        <f>16500000+7000000</f>
        <v>23500000</v>
      </c>
      <c r="F22" s="536">
        <v>0</v>
      </c>
      <c r="G22" s="536">
        <v>0</v>
      </c>
      <c r="H22" s="536">
        <v>0</v>
      </c>
      <c r="I22" s="536">
        <v>0</v>
      </c>
      <c r="J22" s="536">
        <v>0</v>
      </c>
      <c r="K22" s="186"/>
      <c r="L22" s="536">
        <f>SUM(D22:K22)</f>
        <v>23500000</v>
      </c>
      <c r="M22" s="239"/>
      <c r="N22" s="239"/>
      <c r="O22" s="239"/>
      <c r="P22" s="239"/>
      <c r="Q22" s="239"/>
    </row>
    <row r="23" spans="1:17" ht="15" x14ac:dyDescent="0.25">
      <c r="A23" s="91"/>
      <c r="B23" s="78"/>
      <c r="C23" s="502"/>
      <c r="D23" s="536"/>
      <c r="E23" s="536"/>
      <c r="F23" s="536"/>
      <c r="G23" s="536"/>
      <c r="H23" s="536"/>
      <c r="I23" s="536"/>
      <c r="J23" s="536"/>
      <c r="K23" s="186"/>
      <c r="L23" s="536"/>
      <c r="M23" s="239"/>
      <c r="N23" s="239"/>
      <c r="O23" s="239"/>
      <c r="P23" s="239"/>
      <c r="Q23" s="239"/>
    </row>
    <row r="24" spans="1:17" ht="15" x14ac:dyDescent="0.25">
      <c r="A24" s="183"/>
      <c r="B24" s="185" t="s">
        <v>163</v>
      </c>
      <c r="C24" s="535">
        <f>SUM(C10:C22)</f>
        <v>4042500000</v>
      </c>
      <c r="D24" s="187">
        <f>SUM(D10:D22)</f>
        <v>103207420</v>
      </c>
      <c r="E24" s="187">
        <f>SUM(E10:E22)</f>
        <v>32000000</v>
      </c>
      <c r="F24" s="187">
        <f t="shared" ref="F24:K24" si="0">SUM(F10:F22)</f>
        <v>4410000</v>
      </c>
      <c r="G24" s="187">
        <f t="shared" si="0"/>
        <v>300000</v>
      </c>
      <c r="H24" s="187">
        <f t="shared" si="0"/>
        <v>0</v>
      </c>
      <c r="I24" s="187">
        <f t="shared" si="0"/>
        <v>0</v>
      </c>
      <c r="J24" s="187">
        <f t="shared" si="0"/>
        <v>2386700</v>
      </c>
      <c r="K24" s="187">
        <f t="shared" si="0"/>
        <v>0</v>
      </c>
      <c r="L24" s="187">
        <f>SUM(D24:K24)</f>
        <v>142304120</v>
      </c>
      <c r="M24" s="239"/>
      <c r="N24" s="239"/>
      <c r="O24" s="239"/>
      <c r="P24" s="239"/>
      <c r="Q24" s="239"/>
    </row>
    <row r="25" spans="1:17" ht="15" x14ac:dyDescent="0.25">
      <c r="A25" s="91"/>
      <c r="B25" s="78" t="s">
        <v>361</v>
      </c>
      <c r="C25" s="78"/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f>D25+E25+F25+G25+H25+I25+J25+K25</f>
        <v>0</v>
      </c>
      <c r="M25" s="239"/>
      <c r="N25" s="239"/>
      <c r="O25" s="239"/>
      <c r="P25" s="239"/>
      <c r="Q25" s="239"/>
    </row>
    <row r="26" spans="1:17" ht="14.25" x14ac:dyDescent="0.2">
      <c r="A26" s="188"/>
      <c r="B26" s="188" t="s">
        <v>362</v>
      </c>
      <c r="C26" s="188"/>
      <c r="D26" s="540">
        <f>D24+D25</f>
        <v>103207420</v>
      </c>
      <c r="E26" s="540">
        <f t="shared" ref="E26:K26" si="1">E24+E25</f>
        <v>32000000</v>
      </c>
      <c r="F26" s="540">
        <f t="shared" si="1"/>
        <v>4410000</v>
      </c>
      <c r="G26" s="540">
        <f t="shared" si="1"/>
        <v>300000</v>
      </c>
      <c r="H26" s="540">
        <f t="shared" si="1"/>
        <v>0</v>
      </c>
      <c r="I26" s="540">
        <f t="shared" si="1"/>
        <v>0</v>
      </c>
      <c r="J26" s="540">
        <f t="shared" si="1"/>
        <v>2386700</v>
      </c>
      <c r="K26" s="540">
        <f t="shared" si="1"/>
        <v>0</v>
      </c>
      <c r="L26" s="540">
        <f>L24+L25</f>
        <v>142304120</v>
      </c>
      <c r="M26" s="239"/>
      <c r="N26" s="239"/>
      <c r="O26" s="239"/>
      <c r="P26" s="239"/>
      <c r="Q26" s="239"/>
    </row>
    <row r="27" spans="1:17" x14ac:dyDescent="0.2">
      <c r="J27" s="713"/>
      <c r="K27" s="713"/>
      <c r="L27" s="656"/>
      <c r="M27" s="239"/>
      <c r="N27" s="239"/>
      <c r="O27" s="239"/>
      <c r="P27" s="239"/>
      <c r="Q27" s="239"/>
    </row>
    <row r="28" spans="1:17" x14ac:dyDescent="0.2">
      <c r="J28" s="233"/>
      <c r="K28" s="233"/>
      <c r="L28" s="180"/>
      <c r="M28" s="239"/>
      <c r="N28" s="239"/>
      <c r="O28" s="239"/>
      <c r="P28" s="239"/>
      <c r="Q28" s="239"/>
    </row>
    <row r="29" spans="1:17" x14ac:dyDescent="0.2">
      <c r="J29" s="233"/>
      <c r="K29" s="233"/>
      <c r="L29" s="180"/>
      <c r="M29" s="239"/>
      <c r="N29" s="239"/>
      <c r="O29" s="239"/>
      <c r="P29" s="239"/>
      <c r="Q29" s="239"/>
    </row>
    <row r="30" spans="1:17" x14ac:dyDescent="0.2">
      <c r="J30" s="714"/>
      <c r="K30" s="714"/>
      <c r="L30" s="176"/>
      <c r="M30" s="239"/>
      <c r="N30" s="239"/>
      <c r="O30" s="239"/>
      <c r="P30" s="239"/>
      <c r="Q30" s="239"/>
    </row>
    <row r="31" spans="1:17" x14ac:dyDescent="0.2">
      <c r="D31" s="93" t="s">
        <v>470</v>
      </c>
      <c r="E31" s="45">
        <f>L10</f>
        <v>17746970</v>
      </c>
      <c r="G31" t="s">
        <v>453</v>
      </c>
      <c r="I31">
        <v>31</v>
      </c>
      <c r="M31" s="239"/>
      <c r="N31" s="239"/>
      <c r="O31" s="239"/>
      <c r="P31" s="239"/>
      <c r="Q31" s="239"/>
    </row>
    <row r="32" spans="1:17" x14ac:dyDescent="0.2">
      <c r="D32" s="93" t="s">
        <v>471</v>
      </c>
      <c r="E32" s="45">
        <f>L12</f>
        <v>20000000</v>
      </c>
      <c r="G32" t="s">
        <v>452</v>
      </c>
      <c r="L32" s="45"/>
      <c r="M32" s="239"/>
      <c r="N32" s="239"/>
      <c r="O32" s="239"/>
      <c r="P32" s="239"/>
      <c r="Q32" s="239"/>
    </row>
    <row r="33" spans="2:17" x14ac:dyDescent="0.2">
      <c r="D33" s="93" t="s">
        <v>472</v>
      </c>
      <c r="E33" s="45">
        <f>L14</f>
        <v>9701000</v>
      </c>
      <c r="G33" s="476" t="s">
        <v>464</v>
      </c>
      <c r="I33" s="196" t="s">
        <v>455</v>
      </c>
      <c r="L33" s="45"/>
      <c r="M33" s="239"/>
      <c r="N33" s="239"/>
      <c r="O33" s="239"/>
      <c r="P33" s="239"/>
      <c r="Q33" s="239"/>
    </row>
    <row r="34" spans="2:17" ht="15.75" x14ac:dyDescent="0.25">
      <c r="D34" s="343" t="s">
        <v>473</v>
      </c>
      <c r="E34" s="45">
        <f>L16</f>
        <v>37151000</v>
      </c>
      <c r="G34" s="453" t="s">
        <v>451</v>
      </c>
      <c r="H34" s="453"/>
      <c r="I34" s="196" t="s">
        <v>201</v>
      </c>
      <c r="J34" s="453"/>
      <c r="K34" s="453"/>
      <c r="L34" s="453"/>
      <c r="M34" s="475"/>
      <c r="N34" s="239"/>
      <c r="O34" s="239"/>
      <c r="P34" s="239"/>
      <c r="Q34" s="239"/>
    </row>
    <row r="35" spans="2:17" x14ac:dyDescent="0.2">
      <c r="D35" t="s">
        <v>474</v>
      </c>
      <c r="E35" s="45">
        <f>L20</f>
        <v>17740800</v>
      </c>
      <c r="G35" t="s">
        <v>308</v>
      </c>
      <c r="H35" s="277">
        <f>+'REALISASI PEN'!D104</f>
        <v>0</v>
      </c>
      <c r="I35" s="196" t="s">
        <v>454</v>
      </c>
    </row>
    <row r="36" spans="2:17" x14ac:dyDescent="0.2">
      <c r="D36" t="s">
        <v>475</v>
      </c>
      <c r="E36" s="45">
        <f>L22</f>
        <v>23500000</v>
      </c>
      <c r="H36" s="5" t="s">
        <v>458</v>
      </c>
    </row>
    <row r="37" spans="2:17" x14ac:dyDescent="0.2">
      <c r="D37" s="239"/>
      <c r="E37" s="45"/>
      <c r="H37" s="5" t="s">
        <v>456</v>
      </c>
    </row>
    <row r="38" spans="2:17" x14ac:dyDescent="0.2">
      <c r="D38" s="239"/>
      <c r="H38" s="353" t="s">
        <v>457</v>
      </c>
    </row>
    <row r="39" spans="2:17" ht="15" x14ac:dyDescent="0.2">
      <c r="B39" s="706" t="s">
        <v>370</v>
      </c>
      <c r="C39" s="706"/>
      <c r="D39" s="706"/>
      <c r="E39" s="706"/>
      <c r="F39" s="706"/>
      <c r="G39" t="s">
        <v>377</v>
      </c>
    </row>
    <row r="40" spans="2:17" x14ac:dyDescent="0.2">
      <c r="B40" s="410" t="s">
        <v>372</v>
      </c>
      <c r="C40" s="534"/>
      <c r="D40" s="172" t="s">
        <v>380</v>
      </c>
      <c r="E40" t="s">
        <v>194</v>
      </c>
      <c r="F40" s="171" t="s">
        <v>195</v>
      </c>
      <c r="G40" s="485">
        <v>19750000</v>
      </c>
    </row>
    <row r="41" spans="2:17" x14ac:dyDescent="0.2">
      <c r="B41" s="411" t="s">
        <v>378</v>
      </c>
      <c r="C41" s="412"/>
      <c r="D41" s="172" t="s">
        <v>379</v>
      </c>
      <c r="E41" t="s">
        <v>194</v>
      </c>
      <c r="F41" s="171" t="s">
        <v>195</v>
      </c>
      <c r="G41" s="485">
        <v>35250000</v>
      </c>
    </row>
    <row r="42" spans="2:17" x14ac:dyDescent="0.2">
      <c r="B42" s="411">
        <v>18</v>
      </c>
      <c r="C42" s="412"/>
      <c r="D42" s="412" t="s">
        <v>383</v>
      </c>
      <c r="E42" t="s">
        <v>197</v>
      </c>
      <c r="F42" s="171" t="s">
        <v>137</v>
      </c>
      <c r="G42" s="485">
        <v>200000</v>
      </c>
    </row>
    <row r="43" spans="2:17" x14ac:dyDescent="0.2">
      <c r="B43" s="411">
        <v>18</v>
      </c>
      <c r="C43" s="412"/>
      <c r="D43" s="412" t="s">
        <v>382</v>
      </c>
      <c r="E43" t="s">
        <v>196</v>
      </c>
      <c r="F43" s="171" t="s">
        <v>232</v>
      </c>
      <c r="G43" s="485">
        <v>1000000</v>
      </c>
    </row>
    <row r="44" spans="2:17" x14ac:dyDescent="0.2">
      <c r="B44" s="411">
        <v>20</v>
      </c>
      <c r="C44" s="412"/>
      <c r="D44" s="172" t="s">
        <v>381</v>
      </c>
      <c r="E44" t="s">
        <v>194</v>
      </c>
      <c r="F44" s="171" t="s">
        <v>195</v>
      </c>
      <c r="G44" s="485">
        <v>18000000</v>
      </c>
    </row>
    <row r="45" spans="2:17" x14ac:dyDescent="0.2">
      <c r="B45" s="411"/>
      <c r="C45" s="412"/>
      <c r="D45" s="172"/>
      <c r="F45" s="171"/>
      <c r="G45" s="485"/>
    </row>
    <row r="46" spans="2:17" x14ac:dyDescent="0.2">
      <c r="B46" s="411"/>
      <c r="C46" s="412"/>
      <c r="D46" s="412"/>
      <c r="F46" s="171"/>
      <c r="G46" s="485"/>
    </row>
    <row r="47" spans="2:17" x14ac:dyDescent="0.2">
      <c r="B47" s="411"/>
      <c r="C47" s="412"/>
      <c r="D47" s="412"/>
      <c r="F47" s="171"/>
      <c r="G47" s="485"/>
    </row>
    <row r="48" spans="2:17" x14ac:dyDescent="0.2">
      <c r="B48" s="411"/>
      <c r="C48" s="412"/>
      <c r="D48" s="412"/>
      <c r="F48" s="171"/>
      <c r="G48" s="485"/>
    </row>
    <row r="49" spans="1:9" x14ac:dyDescent="0.2">
      <c r="B49" s="411"/>
      <c r="C49" s="412"/>
      <c r="D49" s="172"/>
      <c r="F49" s="171"/>
      <c r="G49" s="485"/>
    </row>
    <row r="50" spans="1:9" x14ac:dyDescent="0.2">
      <c r="D50" s="239"/>
      <c r="F50" s="487" t="s">
        <v>376</v>
      </c>
      <c r="G50" s="486">
        <f>+G40+G41+G44</f>
        <v>73000000</v>
      </c>
    </row>
    <row r="51" spans="1:9" x14ac:dyDescent="0.2">
      <c r="D51" s="239"/>
      <c r="F51" s="487" t="s">
        <v>375</v>
      </c>
      <c r="G51" s="45">
        <f>+G50+G42+G43</f>
        <v>74200000</v>
      </c>
      <c r="I51" s="239"/>
    </row>
    <row r="52" spans="1:9" x14ac:dyDescent="0.2">
      <c r="D52" s="239"/>
      <c r="I52" s="239"/>
    </row>
    <row r="53" spans="1:9" x14ac:dyDescent="0.2">
      <c r="D53" s="239"/>
      <c r="I53" s="239"/>
    </row>
    <row r="54" spans="1:9" x14ac:dyDescent="0.2">
      <c r="A54" s="10" t="s">
        <v>423</v>
      </c>
      <c r="B54" s="10" t="s">
        <v>419</v>
      </c>
      <c r="C54" s="10"/>
      <c r="D54" s="498" t="s">
        <v>421</v>
      </c>
      <c r="E54" s="10" t="s">
        <v>420</v>
      </c>
      <c r="F54" s="10"/>
      <c r="G54" s="499" t="s">
        <v>422</v>
      </c>
      <c r="I54" s="45"/>
    </row>
    <row r="55" spans="1:9" x14ac:dyDescent="0.2">
      <c r="A55">
        <v>1</v>
      </c>
      <c r="B55" s="497" t="s">
        <v>405</v>
      </c>
      <c r="C55" s="497"/>
      <c r="E55" t="s">
        <v>404</v>
      </c>
      <c r="F55" t="s">
        <v>390</v>
      </c>
      <c r="G55" s="239">
        <v>20788910</v>
      </c>
    </row>
    <row r="56" spans="1:9" x14ac:dyDescent="0.2">
      <c r="A56">
        <v>2</v>
      </c>
      <c r="B56" s="497" t="s">
        <v>406</v>
      </c>
      <c r="C56" s="497"/>
      <c r="D56" s="45" t="s">
        <v>407</v>
      </c>
      <c r="E56" t="s">
        <v>404</v>
      </c>
      <c r="F56" t="s">
        <v>391</v>
      </c>
      <c r="G56" s="239">
        <v>8336250</v>
      </c>
    </row>
    <row r="57" spans="1:9" x14ac:dyDescent="0.2">
      <c r="A57">
        <v>3</v>
      </c>
      <c r="B57" s="10">
        <v>14</v>
      </c>
      <c r="C57" s="10"/>
      <c r="D57" s="45" t="s">
        <v>408</v>
      </c>
      <c r="E57" t="s">
        <v>404</v>
      </c>
      <c r="F57" t="s">
        <v>392</v>
      </c>
      <c r="G57" s="239">
        <v>54252321</v>
      </c>
    </row>
    <row r="58" spans="1:9" x14ac:dyDescent="0.2">
      <c r="A58">
        <v>4</v>
      </c>
      <c r="B58" s="10">
        <v>16</v>
      </c>
      <c r="C58" s="10"/>
      <c r="D58" s="45" t="s">
        <v>409</v>
      </c>
      <c r="E58" t="s">
        <v>404</v>
      </c>
      <c r="F58" t="s">
        <v>393</v>
      </c>
      <c r="G58" s="239">
        <v>11526632</v>
      </c>
    </row>
    <row r="59" spans="1:9" x14ac:dyDescent="0.2">
      <c r="A59">
        <v>5</v>
      </c>
      <c r="B59" s="10">
        <v>16</v>
      </c>
      <c r="C59" s="10"/>
      <c r="D59" s="45" t="s">
        <v>410</v>
      </c>
      <c r="E59" t="s">
        <v>404</v>
      </c>
      <c r="F59" t="s">
        <v>394</v>
      </c>
      <c r="G59" s="239">
        <v>2406690</v>
      </c>
    </row>
    <row r="60" spans="1:9" x14ac:dyDescent="0.2">
      <c r="A60">
        <v>6</v>
      </c>
      <c r="B60" s="10">
        <v>18</v>
      </c>
      <c r="C60" s="10"/>
      <c r="D60" s="45" t="s">
        <v>409</v>
      </c>
      <c r="E60" t="s">
        <v>404</v>
      </c>
      <c r="F60" t="s">
        <v>395</v>
      </c>
      <c r="G60" s="239">
        <v>46846008</v>
      </c>
    </row>
    <row r="61" spans="1:9" x14ac:dyDescent="0.2">
      <c r="A61">
        <v>7</v>
      </c>
      <c r="B61" s="10">
        <v>18</v>
      </c>
      <c r="C61" s="10"/>
      <c r="D61" s="45" t="s">
        <v>411</v>
      </c>
      <c r="E61" t="s">
        <v>404</v>
      </c>
      <c r="F61" t="s">
        <v>396</v>
      </c>
      <c r="G61" s="239">
        <v>44938920</v>
      </c>
    </row>
    <row r="62" spans="1:9" x14ac:dyDescent="0.2">
      <c r="A62">
        <v>8</v>
      </c>
      <c r="B62" s="10">
        <v>19</v>
      </c>
      <c r="C62" s="10"/>
      <c r="D62" s="45" t="s">
        <v>412</v>
      </c>
      <c r="E62" t="s">
        <v>404</v>
      </c>
      <c r="F62" t="s">
        <v>397</v>
      </c>
      <c r="G62" s="239">
        <v>47783344</v>
      </c>
    </row>
    <row r="63" spans="1:9" x14ac:dyDescent="0.2">
      <c r="A63">
        <v>9</v>
      </c>
      <c r="B63" s="10">
        <v>19</v>
      </c>
      <c r="C63" s="10"/>
      <c r="D63" s="45" t="s">
        <v>411</v>
      </c>
      <c r="E63" t="s">
        <v>404</v>
      </c>
      <c r="F63" t="s">
        <v>398</v>
      </c>
      <c r="G63" s="239">
        <v>58839966</v>
      </c>
    </row>
    <row r="64" spans="1:9" x14ac:dyDescent="0.2">
      <c r="A64">
        <v>10</v>
      </c>
      <c r="B64" s="10">
        <v>19</v>
      </c>
      <c r="C64" s="10"/>
      <c r="D64" s="45" t="s">
        <v>413</v>
      </c>
      <c r="E64" t="s">
        <v>404</v>
      </c>
      <c r="F64" t="s">
        <v>399</v>
      </c>
      <c r="G64" s="239">
        <v>32232042</v>
      </c>
    </row>
    <row r="65" spans="1:12" x14ac:dyDescent="0.2">
      <c r="A65">
        <v>11</v>
      </c>
      <c r="B65" s="10">
        <v>19</v>
      </c>
      <c r="C65" s="10"/>
      <c r="D65" s="45" t="s">
        <v>413</v>
      </c>
      <c r="E65" t="s">
        <v>404</v>
      </c>
      <c r="F65" t="s">
        <v>400</v>
      </c>
      <c r="G65" s="239">
        <v>13813100</v>
      </c>
    </row>
    <row r="66" spans="1:12" x14ac:dyDescent="0.2">
      <c r="A66">
        <v>12</v>
      </c>
      <c r="B66" s="10">
        <v>20</v>
      </c>
      <c r="C66" s="10"/>
      <c r="D66" s="45" t="s">
        <v>414</v>
      </c>
      <c r="E66" t="s">
        <v>404</v>
      </c>
      <c r="F66" t="s">
        <v>401</v>
      </c>
      <c r="G66" s="239">
        <v>15205548</v>
      </c>
    </row>
    <row r="67" spans="1:12" x14ac:dyDescent="0.2">
      <c r="A67">
        <v>13</v>
      </c>
      <c r="B67" s="10">
        <v>23</v>
      </c>
      <c r="C67" s="10"/>
      <c r="D67" s="45" t="s">
        <v>415</v>
      </c>
      <c r="E67" t="s">
        <v>404</v>
      </c>
      <c r="F67" t="s">
        <v>402</v>
      </c>
      <c r="G67" s="239">
        <v>10498620</v>
      </c>
    </row>
    <row r="68" spans="1:12" x14ac:dyDescent="0.2">
      <c r="A68">
        <v>14</v>
      </c>
      <c r="B68" s="10">
        <v>23</v>
      </c>
      <c r="C68" s="10"/>
      <c r="D68" s="45" t="s">
        <v>416</v>
      </c>
      <c r="E68" t="s">
        <v>404</v>
      </c>
      <c r="F68" t="s">
        <v>398</v>
      </c>
      <c r="G68" s="239">
        <v>1000000</v>
      </c>
    </row>
    <row r="69" spans="1:12" x14ac:dyDescent="0.2">
      <c r="A69">
        <v>15</v>
      </c>
      <c r="B69" s="10">
        <v>23</v>
      </c>
      <c r="C69" s="10"/>
      <c r="D69" s="45" t="s">
        <v>417</v>
      </c>
      <c r="E69" t="s">
        <v>404</v>
      </c>
      <c r="F69" t="s">
        <v>397</v>
      </c>
      <c r="G69" s="239">
        <v>2000000</v>
      </c>
    </row>
    <row r="70" spans="1:12" x14ac:dyDescent="0.2">
      <c r="A70">
        <v>16</v>
      </c>
      <c r="B70" s="10">
        <v>27</v>
      </c>
      <c r="C70" s="10"/>
      <c r="D70" s="45" t="s">
        <v>418</v>
      </c>
      <c r="E70" t="s">
        <v>404</v>
      </c>
      <c r="F70" t="s">
        <v>403</v>
      </c>
      <c r="G70" s="239">
        <v>61714926</v>
      </c>
    </row>
    <row r="71" spans="1:12" x14ac:dyDescent="0.2">
      <c r="B71" s="10"/>
      <c r="C71" s="10"/>
      <c r="L71" s="239"/>
    </row>
    <row r="72" spans="1:12" x14ac:dyDescent="0.2">
      <c r="L72" s="239"/>
    </row>
    <row r="73" spans="1:12" x14ac:dyDescent="0.2">
      <c r="L73" s="239"/>
    </row>
    <row r="74" spans="1:12" x14ac:dyDescent="0.2">
      <c r="L74" s="239"/>
    </row>
    <row r="76" spans="1:12" x14ac:dyDescent="0.2">
      <c r="H76" s="73" t="s">
        <v>463</v>
      </c>
    </row>
    <row r="77" spans="1:12" x14ac:dyDescent="0.2">
      <c r="H77" t="s">
        <v>466</v>
      </c>
    </row>
    <row r="79" spans="1:12" x14ac:dyDescent="0.2">
      <c r="H79" s="521" t="s">
        <v>463</v>
      </c>
    </row>
  </sheetData>
  <mergeCells count="10">
    <mergeCell ref="B39:F39"/>
    <mergeCell ref="A3:L3"/>
    <mergeCell ref="A6:A8"/>
    <mergeCell ref="B6:B8"/>
    <mergeCell ref="L6:L8"/>
    <mergeCell ref="A4:L4"/>
    <mergeCell ref="K6:K8"/>
    <mergeCell ref="C6:C8"/>
    <mergeCell ref="J27:K27"/>
    <mergeCell ref="J30:K30"/>
  </mergeCells>
  <phoneticPr fontId="18" type="noConversion"/>
  <pageMargins left="0.7" right="0.7" top="0.75" bottom="0.75" header="0.3" footer="0.3"/>
  <pageSetup paperSize="5" scale="75" orientation="landscape" horizontalDpi="4294967294" verticalDpi="0" r:id="rId1"/>
  <rowBreaks count="1" manualBreakCount="1">
    <brk id="30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view="pageBreakPreview" zoomScale="90" zoomScaleNormal="100" workbookViewId="0">
      <selection activeCell="G41" sqref="G41"/>
    </sheetView>
  </sheetViews>
  <sheetFormatPr defaultRowHeight="12.75" x14ac:dyDescent="0.2"/>
  <cols>
    <col min="1" max="1" width="3.5703125" customWidth="1"/>
    <col min="2" max="2" width="35.28515625" customWidth="1"/>
    <col min="3" max="3" width="25.7109375" customWidth="1"/>
    <col min="4" max="4" width="20.85546875" customWidth="1"/>
    <col min="5" max="9" width="18.7109375" customWidth="1"/>
    <col min="10" max="10" width="21.5703125" customWidth="1"/>
    <col min="11" max="11" width="17" customWidth="1"/>
    <col min="12" max="12" width="17.140625" customWidth="1"/>
    <col min="13" max="13" width="19" customWidth="1"/>
  </cols>
  <sheetData>
    <row r="1" spans="1:11" ht="15.75" x14ac:dyDescent="0.25">
      <c r="E1" s="654" t="s">
        <v>239</v>
      </c>
    </row>
    <row r="2" spans="1:11" ht="15.75" x14ac:dyDescent="0.25">
      <c r="E2" s="654" t="s">
        <v>465</v>
      </c>
    </row>
    <row r="3" spans="1:11" ht="15.75" thickBot="1" x14ac:dyDescent="0.3">
      <c r="A3" s="95"/>
      <c r="B3" s="230" t="s">
        <v>297</v>
      </c>
      <c r="C3" s="404" t="s">
        <v>457</v>
      </c>
      <c r="E3" s="96"/>
    </row>
    <row r="4" spans="1:11" ht="15.75" thickTop="1" x14ac:dyDescent="0.25">
      <c r="A4" s="720" t="s">
        <v>240</v>
      </c>
      <c r="B4" s="722" t="s">
        <v>241</v>
      </c>
      <c r="C4" s="97" t="s">
        <v>242</v>
      </c>
      <c r="D4" s="716" t="s">
        <v>243</v>
      </c>
      <c r="E4" s="724" t="s">
        <v>244</v>
      </c>
      <c r="F4" s="725"/>
      <c r="G4" s="726"/>
      <c r="H4" s="98" t="s">
        <v>245</v>
      </c>
      <c r="I4" s="716" t="s">
        <v>113</v>
      </c>
      <c r="J4" s="99" t="s">
        <v>246</v>
      </c>
      <c r="K4" s="718"/>
    </row>
    <row r="5" spans="1:11" ht="15" x14ac:dyDescent="0.25">
      <c r="A5" s="721"/>
      <c r="B5" s="723"/>
      <c r="C5" s="100" t="s">
        <v>247</v>
      </c>
      <c r="D5" s="717"/>
      <c r="E5" s="100" t="s">
        <v>248</v>
      </c>
      <c r="F5" s="100" t="s">
        <v>110</v>
      </c>
      <c r="G5" s="101" t="s">
        <v>249</v>
      </c>
      <c r="H5" s="101" t="s">
        <v>250</v>
      </c>
      <c r="I5" s="717"/>
      <c r="J5" s="102" t="s">
        <v>251</v>
      </c>
      <c r="K5" s="719"/>
    </row>
    <row r="6" spans="1:11" ht="15" x14ac:dyDescent="0.25">
      <c r="A6" s="103">
        <v>1</v>
      </c>
      <c r="B6" s="104">
        <v>2</v>
      </c>
      <c r="C6" s="105">
        <v>3</v>
      </c>
      <c r="D6" s="105">
        <v>4</v>
      </c>
      <c r="E6" s="105">
        <v>5</v>
      </c>
      <c r="F6" s="105">
        <v>6</v>
      </c>
      <c r="G6" s="105" t="s">
        <v>252</v>
      </c>
      <c r="H6" s="105" t="s">
        <v>253</v>
      </c>
      <c r="I6" s="105" t="s">
        <v>254</v>
      </c>
      <c r="J6" s="106" t="s">
        <v>255</v>
      </c>
      <c r="K6" s="107"/>
    </row>
    <row r="7" spans="1:11" ht="15" x14ac:dyDescent="0.25">
      <c r="A7" s="108">
        <v>1</v>
      </c>
      <c r="B7" s="109" t="s">
        <v>256</v>
      </c>
      <c r="C7" s="110"/>
      <c r="D7" s="111">
        <v>511548000</v>
      </c>
      <c r="E7" s="111">
        <v>0</v>
      </c>
      <c r="F7" s="111">
        <v>17746970</v>
      </c>
      <c r="G7" s="111">
        <v>17746970</v>
      </c>
      <c r="H7" s="112">
        <v>3.4692677910968279</v>
      </c>
      <c r="I7" s="111">
        <v>17746970</v>
      </c>
      <c r="J7" s="113">
        <v>493801030</v>
      </c>
      <c r="K7" s="114"/>
    </row>
    <row r="8" spans="1:11" ht="15" x14ac:dyDescent="0.25">
      <c r="A8" s="115"/>
      <c r="B8" s="116" t="s">
        <v>257</v>
      </c>
      <c r="C8" s="100" t="s">
        <v>258</v>
      </c>
      <c r="D8" s="117"/>
      <c r="E8" s="118"/>
      <c r="F8" s="118"/>
      <c r="G8" s="118"/>
      <c r="H8" s="119"/>
      <c r="I8" s="118"/>
      <c r="J8" s="120"/>
      <c r="K8" s="114"/>
    </row>
    <row r="9" spans="1:11" ht="14.25" x14ac:dyDescent="0.2">
      <c r="A9" s="115"/>
      <c r="B9" s="127" t="s">
        <v>234</v>
      </c>
      <c r="C9" s="242" t="s">
        <v>259</v>
      </c>
      <c r="D9" s="128">
        <v>337388000</v>
      </c>
      <c r="E9" s="245">
        <v>0</v>
      </c>
      <c r="F9" s="245">
        <v>4880270</v>
      </c>
      <c r="G9" s="245">
        <v>4880270</v>
      </c>
      <c r="H9" s="129">
        <v>1.4464859449654404</v>
      </c>
      <c r="I9" s="245">
        <v>4880270</v>
      </c>
      <c r="J9" s="308">
        <v>332507730</v>
      </c>
      <c r="K9" s="126"/>
    </row>
    <row r="10" spans="1:11" ht="14.25" x14ac:dyDescent="0.2">
      <c r="A10" s="115"/>
      <c r="B10" s="121" t="s">
        <v>195</v>
      </c>
      <c r="C10" s="122" t="s">
        <v>260</v>
      </c>
      <c r="D10" s="123">
        <v>161160000</v>
      </c>
      <c r="E10" s="124">
        <v>0</v>
      </c>
      <c r="F10" s="124">
        <v>8500000</v>
      </c>
      <c r="G10" s="124">
        <v>8500000</v>
      </c>
      <c r="H10" s="125">
        <v>5.2742616033755274</v>
      </c>
      <c r="I10" s="124">
        <v>8500000</v>
      </c>
      <c r="J10" s="308">
        <v>152660000</v>
      </c>
      <c r="K10" s="126"/>
    </row>
    <row r="11" spans="1:11" ht="14.25" x14ac:dyDescent="0.2">
      <c r="A11" s="115"/>
      <c r="B11" s="127" t="s">
        <v>131</v>
      </c>
      <c r="C11" s="122" t="s">
        <v>261</v>
      </c>
      <c r="D11" s="128">
        <v>6000000</v>
      </c>
      <c r="E11" s="124">
        <v>0</v>
      </c>
      <c r="F11" s="124">
        <v>1830000</v>
      </c>
      <c r="G11" s="124">
        <v>1830000</v>
      </c>
      <c r="H11" s="129">
        <v>30.5</v>
      </c>
      <c r="I11" s="124">
        <v>1830000</v>
      </c>
      <c r="J11" s="308">
        <v>4170000</v>
      </c>
      <c r="K11" s="126"/>
    </row>
    <row r="12" spans="1:11" ht="14.25" x14ac:dyDescent="0.2">
      <c r="A12" s="115"/>
      <c r="B12" s="127" t="s">
        <v>262</v>
      </c>
      <c r="C12" s="122" t="s">
        <v>263</v>
      </c>
      <c r="D12" s="130">
        <v>1800000</v>
      </c>
      <c r="E12" s="124">
        <v>0</v>
      </c>
      <c r="F12" s="124">
        <v>150000</v>
      </c>
      <c r="G12" s="124">
        <v>150000</v>
      </c>
      <c r="H12" s="129">
        <v>8.3333333333333321</v>
      </c>
      <c r="I12" s="124">
        <v>150000</v>
      </c>
      <c r="J12" s="308">
        <v>1650000</v>
      </c>
      <c r="K12" s="126"/>
    </row>
    <row r="13" spans="1:11" ht="14.25" x14ac:dyDescent="0.2">
      <c r="A13" s="115"/>
      <c r="B13" s="127" t="s">
        <v>264</v>
      </c>
      <c r="C13" s="122" t="s">
        <v>265</v>
      </c>
      <c r="D13" s="128">
        <v>0</v>
      </c>
      <c r="E13" s="124">
        <v>0</v>
      </c>
      <c r="F13" s="124">
        <v>0</v>
      </c>
      <c r="G13" s="124">
        <v>0</v>
      </c>
      <c r="H13" s="129">
        <v>0</v>
      </c>
      <c r="I13" s="124">
        <v>0</v>
      </c>
      <c r="J13" s="308">
        <v>0</v>
      </c>
      <c r="K13" s="126"/>
    </row>
    <row r="14" spans="1:11" ht="14.25" x14ac:dyDescent="0.2">
      <c r="A14" s="115"/>
      <c r="B14" s="127" t="s">
        <v>137</v>
      </c>
      <c r="C14" s="122" t="s">
        <v>266</v>
      </c>
      <c r="D14" s="128">
        <v>1200000</v>
      </c>
      <c r="E14" s="124">
        <v>0</v>
      </c>
      <c r="F14" s="124">
        <v>0</v>
      </c>
      <c r="G14" s="124">
        <v>0</v>
      </c>
      <c r="H14" s="129">
        <v>0</v>
      </c>
      <c r="I14" s="124">
        <v>0</v>
      </c>
      <c r="J14" s="308">
        <v>1200000</v>
      </c>
      <c r="K14" s="126"/>
    </row>
    <row r="15" spans="1:11" ht="14.25" x14ac:dyDescent="0.2">
      <c r="A15" s="115"/>
      <c r="B15" s="127" t="s">
        <v>139</v>
      </c>
      <c r="C15" s="122" t="s">
        <v>267</v>
      </c>
      <c r="D15" s="128">
        <v>4000000</v>
      </c>
      <c r="E15" s="124">
        <v>0</v>
      </c>
      <c r="F15" s="124">
        <v>2386700</v>
      </c>
      <c r="G15" s="124">
        <v>2386700</v>
      </c>
      <c r="H15" s="129">
        <v>59.667499999999997</v>
      </c>
      <c r="I15" s="124">
        <v>2386700</v>
      </c>
      <c r="J15" s="308">
        <v>1613300</v>
      </c>
      <c r="K15" s="126"/>
    </row>
    <row r="16" spans="1:11" ht="15" x14ac:dyDescent="0.25">
      <c r="A16" s="115"/>
      <c r="B16" s="286" t="s">
        <v>268</v>
      </c>
      <c r="C16" s="287" t="s">
        <v>269</v>
      </c>
      <c r="D16" s="132">
        <v>0</v>
      </c>
      <c r="E16" s="133">
        <v>0</v>
      </c>
      <c r="F16" s="134">
        <v>0</v>
      </c>
      <c r="G16" s="124">
        <v>0</v>
      </c>
      <c r="H16" s="135">
        <v>0</v>
      </c>
      <c r="I16" s="134">
        <v>0</v>
      </c>
      <c r="J16" s="308">
        <v>0</v>
      </c>
      <c r="K16" s="126"/>
    </row>
    <row r="17" spans="1:11" ht="15" x14ac:dyDescent="0.25">
      <c r="A17" s="108">
        <v>2</v>
      </c>
      <c r="B17" s="136" t="s">
        <v>270</v>
      </c>
      <c r="C17" s="137" t="s">
        <v>271</v>
      </c>
      <c r="D17" s="138">
        <v>490805000</v>
      </c>
      <c r="E17" s="139">
        <v>0</v>
      </c>
      <c r="F17" s="140">
        <v>20000000</v>
      </c>
      <c r="G17" s="139">
        <v>20000000</v>
      </c>
      <c r="H17" s="112">
        <v>4.0749381118774259</v>
      </c>
      <c r="I17" s="140">
        <v>20000000</v>
      </c>
      <c r="J17" s="141">
        <v>470805000</v>
      </c>
      <c r="K17" s="142"/>
    </row>
    <row r="18" spans="1:11" ht="15" x14ac:dyDescent="0.25">
      <c r="A18" s="115"/>
      <c r="B18" s="116" t="s">
        <v>257</v>
      </c>
      <c r="C18" s="100" t="s">
        <v>258</v>
      </c>
      <c r="D18" s="143"/>
      <c r="E18" s="144"/>
      <c r="F18" s="144"/>
      <c r="G18" s="144"/>
      <c r="H18" s="164"/>
      <c r="I18" s="144"/>
      <c r="J18" s="145"/>
      <c r="K18" s="142"/>
    </row>
    <row r="19" spans="1:11" ht="15" x14ac:dyDescent="0.25">
      <c r="A19" s="115"/>
      <c r="B19" s="127" t="s">
        <v>234</v>
      </c>
      <c r="C19" s="242" t="s">
        <v>259</v>
      </c>
      <c r="D19" s="128">
        <v>481325000</v>
      </c>
      <c r="E19" s="245">
        <v>0</v>
      </c>
      <c r="F19" s="245">
        <v>20000000</v>
      </c>
      <c r="G19" s="245">
        <v>20000000</v>
      </c>
      <c r="H19" s="146">
        <v>4.1551965927387942</v>
      </c>
      <c r="I19" s="245">
        <v>20000000</v>
      </c>
      <c r="J19" s="308">
        <v>461325000</v>
      </c>
      <c r="K19" s="126"/>
    </row>
    <row r="20" spans="1:11" ht="14.25" x14ac:dyDescent="0.2">
      <c r="A20" s="115"/>
      <c r="B20" s="121" t="s">
        <v>195</v>
      </c>
      <c r="C20" s="122" t="s">
        <v>260</v>
      </c>
      <c r="D20" s="123">
        <v>0</v>
      </c>
      <c r="E20" s="124">
        <v>0</v>
      </c>
      <c r="F20" s="124">
        <v>0</v>
      </c>
      <c r="G20" s="124">
        <v>0</v>
      </c>
      <c r="H20" s="125">
        <v>0</v>
      </c>
      <c r="I20" s="124">
        <v>0</v>
      </c>
      <c r="J20" s="308">
        <v>0</v>
      </c>
      <c r="K20" s="126"/>
    </row>
    <row r="21" spans="1:11" ht="14.25" x14ac:dyDescent="0.2">
      <c r="A21" s="115"/>
      <c r="B21" s="127" t="s">
        <v>131</v>
      </c>
      <c r="C21" s="122" t="s">
        <v>261</v>
      </c>
      <c r="D21" s="128">
        <v>8280000</v>
      </c>
      <c r="E21" s="245">
        <v>0</v>
      </c>
      <c r="F21" s="124">
        <v>0</v>
      </c>
      <c r="G21" s="124">
        <v>0</v>
      </c>
      <c r="H21" s="129">
        <v>0</v>
      </c>
      <c r="I21" s="124">
        <v>0</v>
      </c>
      <c r="J21" s="308">
        <v>8280000</v>
      </c>
      <c r="K21" s="126"/>
    </row>
    <row r="22" spans="1:11" ht="14.25" x14ac:dyDescent="0.2">
      <c r="A22" s="115"/>
      <c r="B22" s="127" t="s">
        <v>262</v>
      </c>
      <c r="C22" s="122" t="s">
        <v>263</v>
      </c>
      <c r="D22" s="128">
        <v>0</v>
      </c>
      <c r="E22" s="124">
        <v>0</v>
      </c>
      <c r="F22" s="124">
        <v>0</v>
      </c>
      <c r="G22" s="124">
        <v>0</v>
      </c>
      <c r="H22" s="129">
        <v>0</v>
      </c>
      <c r="I22" s="124">
        <v>0</v>
      </c>
      <c r="J22" s="308">
        <v>0</v>
      </c>
      <c r="K22" s="126"/>
    </row>
    <row r="23" spans="1:11" ht="14.25" x14ac:dyDescent="0.2">
      <c r="A23" s="115"/>
      <c r="B23" s="127" t="s">
        <v>264</v>
      </c>
      <c r="C23" s="122" t="s">
        <v>265</v>
      </c>
      <c r="D23" s="128">
        <v>0</v>
      </c>
      <c r="E23" s="124">
        <v>0</v>
      </c>
      <c r="F23" s="124">
        <v>0</v>
      </c>
      <c r="G23" s="124">
        <v>0</v>
      </c>
      <c r="H23" s="129">
        <v>0</v>
      </c>
      <c r="I23" s="124">
        <v>0</v>
      </c>
      <c r="J23" s="308">
        <v>0</v>
      </c>
      <c r="K23" s="126"/>
    </row>
    <row r="24" spans="1:11" ht="14.25" x14ac:dyDescent="0.2">
      <c r="A24" s="115"/>
      <c r="B24" s="127" t="s">
        <v>137</v>
      </c>
      <c r="C24" s="122" t="s">
        <v>266</v>
      </c>
      <c r="D24" s="131">
        <v>1200000</v>
      </c>
      <c r="E24" s="245">
        <v>0</v>
      </c>
      <c r="F24" s="124">
        <v>0</v>
      </c>
      <c r="G24" s="124">
        <v>0</v>
      </c>
      <c r="H24" s="129">
        <v>0</v>
      </c>
      <c r="I24" s="124">
        <v>0</v>
      </c>
      <c r="J24" s="308">
        <v>1200000</v>
      </c>
      <c r="K24" s="126"/>
    </row>
    <row r="25" spans="1:11" ht="14.25" x14ac:dyDescent="0.2">
      <c r="A25" s="115"/>
      <c r="B25" s="127" t="s">
        <v>139</v>
      </c>
      <c r="C25" s="122" t="s">
        <v>267</v>
      </c>
      <c r="D25" s="131">
        <v>0</v>
      </c>
      <c r="E25" s="245">
        <v>0</v>
      </c>
      <c r="F25" s="124">
        <v>0</v>
      </c>
      <c r="G25" s="124">
        <v>0</v>
      </c>
      <c r="H25" s="129">
        <v>0</v>
      </c>
      <c r="I25" s="124">
        <v>0</v>
      </c>
      <c r="J25" s="308">
        <v>0</v>
      </c>
      <c r="K25" s="126"/>
    </row>
    <row r="26" spans="1:11" ht="15" x14ac:dyDescent="0.25">
      <c r="A26" s="115"/>
      <c r="B26" s="286" t="s">
        <v>268</v>
      </c>
      <c r="C26" s="288" t="s">
        <v>269</v>
      </c>
      <c r="D26" s="131">
        <v>0</v>
      </c>
      <c r="E26" s="133">
        <v>0</v>
      </c>
      <c r="F26" s="124">
        <v>0</v>
      </c>
      <c r="G26" s="124">
        <v>0</v>
      </c>
      <c r="H26" s="135">
        <v>0</v>
      </c>
      <c r="I26" s="134">
        <v>0</v>
      </c>
      <c r="J26" s="308">
        <v>0</v>
      </c>
      <c r="K26" s="126"/>
    </row>
    <row r="27" spans="1:11" ht="15" x14ac:dyDescent="0.25">
      <c r="A27" s="108">
        <v>3</v>
      </c>
      <c r="B27" s="109" t="s">
        <v>272</v>
      </c>
      <c r="C27" s="110" t="s">
        <v>271</v>
      </c>
      <c r="D27" s="147">
        <v>573293000</v>
      </c>
      <c r="E27" s="148">
        <v>0</v>
      </c>
      <c r="F27" s="148">
        <v>9701000</v>
      </c>
      <c r="G27" s="148">
        <v>9701000</v>
      </c>
      <c r="H27" s="112">
        <v>1.6921539247819177</v>
      </c>
      <c r="I27" s="148">
        <v>9701000</v>
      </c>
      <c r="J27" s="141">
        <v>563592000</v>
      </c>
      <c r="K27" s="142"/>
    </row>
    <row r="28" spans="1:11" ht="15" x14ac:dyDescent="0.25">
      <c r="A28" s="115"/>
      <c r="B28" s="116" t="s">
        <v>257</v>
      </c>
      <c r="C28" s="100" t="s">
        <v>258</v>
      </c>
      <c r="D28" s="143"/>
      <c r="E28" s="144"/>
      <c r="F28" s="144"/>
      <c r="G28" s="144"/>
      <c r="H28" s="119"/>
      <c r="I28" s="144"/>
      <c r="J28" s="145"/>
      <c r="K28" s="142"/>
    </row>
    <row r="29" spans="1:11" ht="14.25" x14ac:dyDescent="0.2">
      <c r="A29" s="115"/>
      <c r="B29" s="127" t="s">
        <v>234</v>
      </c>
      <c r="C29" s="242" t="s">
        <v>259</v>
      </c>
      <c r="D29" s="128">
        <v>415253000</v>
      </c>
      <c r="E29" s="245">
        <v>0</v>
      </c>
      <c r="F29" s="245">
        <v>9701000</v>
      </c>
      <c r="G29" s="245">
        <v>9701000</v>
      </c>
      <c r="H29" s="129">
        <v>2.336166144495043</v>
      </c>
      <c r="I29" s="245">
        <v>9701000</v>
      </c>
      <c r="J29" s="308">
        <v>405552000</v>
      </c>
      <c r="K29" s="126"/>
    </row>
    <row r="30" spans="1:11" ht="14.25" x14ac:dyDescent="0.2">
      <c r="A30" s="115"/>
      <c r="B30" s="121" t="s">
        <v>195</v>
      </c>
      <c r="C30" s="122" t="s">
        <v>260</v>
      </c>
      <c r="D30" s="123">
        <v>151640000</v>
      </c>
      <c r="E30" s="245">
        <v>0</v>
      </c>
      <c r="F30" s="124">
        <v>0</v>
      </c>
      <c r="G30" s="124">
        <v>0</v>
      </c>
      <c r="H30" s="125">
        <v>0</v>
      </c>
      <c r="I30" s="124">
        <v>0</v>
      </c>
      <c r="J30" s="308">
        <v>151640000</v>
      </c>
      <c r="K30" s="126"/>
    </row>
    <row r="31" spans="1:11" ht="14.25" x14ac:dyDescent="0.2">
      <c r="A31" s="115"/>
      <c r="B31" s="127" t="s">
        <v>131</v>
      </c>
      <c r="C31" s="122" t="s">
        <v>261</v>
      </c>
      <c r="D31" s="123">
        <v>1200000</v>
      </c>
      <c r="E31" s="245">
        <v>0</v>
      </c>
      <c r="F31" s="124">
        <v>0</v>
      </c>
      <c r="G31" s="124">
        <v>0</v>
      </c>
      <c r="H31" s="129">
        <v>0</v>
      </c>
      <c r="I31" s="124">
        <v>0</v>
      </c>
      <c r="J31" s="308">
        <v>1200000</v>
      </c>
      <c r="K31" s="126"/>
    </row>
    <row r="32" spans="1:11" ht="14.25" x14ac:dyDescent="0.2">
      <c r="A32" s="115"/>
      <c r="B32" s="127" t="s">
        <v>262</v>
      </c>
      <c r="C32" s="122" t="s">
        <v>263</v>
      </c>
      <c r="D32" s="123">
        <v>0</v>
      </c>
      <c r="E32" s="245">
        <v>0</v>
      </c>
      <c r="F32" s="124">
        <v>0</v>
      </c>
      <c r="G32" s="124">
        <v>0</v>
      </c>
      <c r="H32" s="129">
        <v>0</v>
      </c>
      <c r="I32" s="124">
        <v>0</v>
      </c>
      <c r="J32" s="308">
        <v>0</v>
      </c>
      <c r="K32" s="126"/>
    </row>
    <row r="33" spans="1:11" ht="14.25" x14ac:dyDescent="0.2">
      <c r="A33" s="115"/>
      <c r="B33" s="127" t="s">
        <v>264</v>
      </c>
      <c r="C33" s="122" t="s">
        <v>265</v>
      </c>
      <c r="D33" s="123">
        <v>0</v>
      </c>
      <c r="E33" s="245">
        <v>0</v>
      </c>
      <c r="F33" s="124">
        <v>0</v>
      </c>
      <c r="G33" s="124">
        <v>0</v>
      </c>
      <c r="H33" s="129">
        <v>0</v>
      </c>
      <c r="I33" s="124">
        <v>0</v>
      </c>
      <c r="J33" s="308">
        <v>0</v>
      </c>
      <c r="K33" s="126"/>
    </row>
    <row r="34" spans="1:11" ht="14.25" x14ac:dyDescent="0.2">
      <c r="A34" s="115"/>
      <c r="B34" s="127" t="s">
        <v>137</v>
      </c>
      <c r="C34" s="122" t="s">
        <v>266</v>
      </c>
      <c r="D34" s="123">
        <v>1200000</v>
      </c>
      <c r="E34" s="245">
        <v>0</v>
      </c>
      <c r="F34" s="124">
        <v>0</v>
      </c>
      <c r="G34" s="124">
        <v>0</v>
      </c>
      <c r="H34" s="129">
        <v>0</v>
      </c>
      <c r="I34" s="124">
        <v>0</v>
      </c>
      <c r="J34" s="308">
        <v>1200000</v>
      </c>
      <c r="K34" s="126"/>
    </row>
    <row r="35" spans="1:11" ht="14.25" x14ac:dyDescent="0.2">
      <c r="A35" s="115"/>
      <c r="B35" s="127" t="s">
        <v>139</v>
      </c>
      <c r="C35" s="122" t="s">
        <v>267</v>
      </c>
      <c r="D35" s="123">
        <v>4000000</v>
      </c>
      <c r="E35" s="245">
        <v>0</v>
      </c>
      <c r="F35" s="124">
        <v>0</v>
      </c>
      <c r="G35" s="124">
        <v>0</v>
      </c>
      <c r="H35" s="129">
        <v>0</v>
      </c>
      <c r="I35" s="124">
        <v>0</v>
      </c>
      <c r="J35" s="308">
        <v>4000000</v>
      </c>
      <c r="K35" s="126"/>
    </row>
    <row r="36" spans="1:11" ht="15" x14ac:dyDescent="0.25">
      <c r="A36" s="149"/>
      <c r="B36" s="286" t="s">
        <v>268</v>
      </c>
      <c r="C36" s="290" t="s">
        <v>269</v>
      </c>
      <c r="D36" s="132">
        <v>0</v>
      </c>
      <c r="E36" s="134">
        <v>0</v>
      </c>
      <c r="F36" s="134">
        <v>0</v>
      </c>
      <c r="G36" s="134">
        <v>0</v>
      </c>
      <c r="H36" s="150">
        <v>0</v>
      </c>
      <c r="I36" s="134">
        <v>0</v>
      </c>
      <c r="J36" s="308">
        <v>0</v>
      </c>
      <c r="K36" s="126"/>
    </row>
    <row r="37" spans="1:11" ht="15" x14ac:dyDescent="0.25">
      <c r="A37" s="108">
        <v>4</v>
      </c>
      <c r="B37" s="109" t="s">
        <v>273</v>
      </c>
      <c r="C37" s="137" t="s">
        <v>271</v>
      </c>
      <c r="D37" s="148">
        <v>444845000</v>
      </c>
      <c r="E37" s="148">
        <v>0</v>
      </c>
      <c r="F37" s="148">
        <v>37151000</v>
      </c>
      <c r="G37" s="139">
        <v>37151000</v>
      </c>
      <c r="H37" s="112">
        <v>8.351448257258145</v>
      </c>
      <c r="I37" s="148">
        <v>37151000</v>
      </c>
      <c r="J37" s="141">
        <v>407694000</v>
      </c>
      <c r="K37" s="142"/>
    </row>
    <row r="38" spans="1:11" ht="15" x14ac:dyDescent="0.25">
      <c r="A38" s="151"/>
      <c r="B38" s="116" t="s">
        <v>257</v>
      </c>
      <c r="C38" s="100" t="s">
        <v>258</v>
      </c>
      <c r="D38" s="144"/>
      <c r="E38" s="144"/>
      <c r="F38" s="144"/>
      <c r="G38" s="144"/>
      <c r="H38" s="119"/>
      <c r="I38" s="144"/>
      <c r="J38" s="145"/>
      <c r="K38" s="142"/>
    </row>
    <row r="39" spans="1:11" ht="14.25" x14ac:dyDescent="0.2">
      <c r="A39" s="115"/>
      <c r="B39" s="127" t="s">
        <v>234</v>
      </c>
      <c r="C39" s="242" t="s">
        <v>259</v>
      </c>
      <c r="D39" s="307">
        <v>416135000</v>
      </c>
      <c r="E39" s="245">
        <v>0</v>
      </c>
      <c r="F39" s="245">
        <v>36971000</v>
      </c>
      <c r="G39" s="245">
        <v>36971000</v>
      </c>
      <c r="H39" s="129">
        <v>8.8843764643685343</v>
      </c>
      <c r="I39" s="245">
        <v>36971000</v>
      </c>
      <c r="J39" s="308">
        <v>379164000</v>
      </c>
      <c r="K39" s="126"/>
    </row>
    <row r="40" spans="1:11" ht="14.25" x14ac:dyDescent="0.2">
      <c r="A40" s="115"/>
      <c r="B40" s="121" t="s">
        <v>195</v>
      </c>
      <c r="C40" s="122" t="s">
        <v>260</v>
      </c>
      <c r="D40" s="128">
        <v>0</v>
      </c>
      <c r="E40" s="245">
        <v>0</v>
      </c>
      <c r="F40" s="124">
        <v>0</v>
      </c>
      <c r="G40" s="124">
        <v>0</v>
      </c>
      <c r="H40" s="125">
        <v>0</v>
      </c>
      <c r="I40" s="124">
        <v>0</v>
      </c>
      <c r="J40" s="308">
        <v>0</v>
      </c>
      <c r="K40" s="126"/>
    </row>
    <row r="41" spans="1:11" ht="14.25" x14ac:dyDescent="0.2">
      <c r="A41" s="115"/>
      <c r="B41" s="127" t="s">
        <v>131</v>
      </c>
      <c r="C41" s="122" t="s">
        <v>261</v>
      </c>
      <c r="D41" s="128">
        <v>3600000</v>
      </c>
      <c r="E41" s="245">
        <v>0</v>
      </c>
      <c r="F41" s="124">
        <v>180000</v>
      </c>
      <c r="G41" s="124">
        <v>180000</v>
      </c>
      <c r="H41" s="125">
        <v>5</v>
      </c>
      <c r="I41" s="124">
        <v>180000</v>
      </c>
      <c r="J41" s="308">
        <v>3420000</v>
      </c>
      <c r="K41" s="126"/>
    </row>
    <row r="42" spans="1:11" ht="14.25" x14ac:dyDescent="0.2">
      <c r="A42" s="115"/>
      <c r="B42" s="127" t="s">
        <v>262</v>
      </c>
      <c r="C42" s="122" t="s">
        <v>263</v>
      </c>
      <c r="D42" s="128">
        <v>0</v>
      </c>
      <c r="E42" s="245">
        <v>0</v>
      </c>
      <c r="F42" s="124">
        <v>0</v>
      </c>
      <c r="G42" s="124">
        <v>0</v>
      </c>
      <c r="H42" s="129">
        <v>0</v>
      </c>
      <c r="I42" s="124">
        <v>0</v>
      </c>
      <c r="J42" s="308">
        <v>0</v>
      </c>
      <c r="K42" s="126"/>
    </row>
    <row r="43" spans="1:11" ht="14.25" x14ac:dyDescent="0.2">
      <c r="A43" s="115"/>
      <c r="B43" s="127" t="s">
        <v>264</v>
      </c>
      <c r="C43" s="122" t="s">
        <v>265</v>
      </c>
      <c r="D43" s="128">
        <v>25110000</v>
      </c>
      <c r="E43" s="245">
        <v>0</v>
      </c>
      <c r="F43" s="124">
        <v>0</v>
      </c>
      <c r="G43" s="124">
        <v>0</v>
      </c>
      <c r="H43" s="129">
        <v>0</v>
      </c>
      <c r="I43" s="124">
        <v>0</v>
      </c>
      <c r="J43" s="308">
        <v>25110000</v>
      </c>
      <c r="K43" s="126"/>
    </row>
    <row r="44" spans="1:11" ht="14.25" x14ac:dyDescent="0.2">
      <c r="A44" s="115"/>
      <c r="B44" s="127" t="s">
        <v>137</v>
      </c>
      <c r="C44" s="122" t="s">
        <v>266</v>
      </c>
      <c r="D44" s="128">
        <v>0</v>
      </c>
      <c r="E44" s="245">
        <v>0</v>
      </c>
      <c r="F44" s="124">
        <v>0</v>
      </c>
      <c r="G44" s="124">
        <v>0</v>
      </c>
      <c r="H44" s="129">
        <v>0</v>
      </c>
      <c r="I44" s="124">
        <v>0</v>
      </c>
      <c r="J44" s="308">
        <v>0</v>
      </c>
      <c r="K44" s="126"/>
    </row>
    <row r="45" spans="1:11" ht="14.25" x14ac:dyDescent="0.2">
      <c r="A45" s="115"/>
      <c r="B45" s="127" t="s">
        <v>139</v>
      </c>
      <c r="C45" s="122" t="s">
        <v>267</v>
      </c>
      <c r="D45" s="128">
        <v>0</v>
      </c>
      <c r="E45" s="245">
        <v>0</v>
      </c>
      <c r="F45" s="124">
        <v>0</v>
      </c>
      <c r="G45" s="124">
        <v>0</v>
      </c>
      <c r="H45" s="129">
        <v>0</v>
      </c>
      <c r="I45" s="124">
        <v>0</v>
      </c>
      <c r="J45" s="308">
        <v>0</v>
      </c>
      <c r="K45" s="126"/>
    </row>
    <row r="46" spans="1:11" ht="15.75" thickBot="1" x14ac:dyDescent="0.3">
      <c r="A46" s="152"/>
      <c r="B46" s="284" t="s">
        <v>268</v>
      </c>
      <c r="C46" s="289" t="s">
        <v>269</v>
      </c>
      <c r="D46" s="153">
        <v>0</v>
      </c>
      <c r="E46" s="154">
        <v>0</v>
      </c>
      <c r="F46" s="154">
        <v>0</v>
      </c>
      <c r="G46" s="154">
        <v>0</v>
      </c>
      <c r="H46" s="155">
        <v>0</v>
      </c>
      <c r="I46" s="156">
        <v>0</v>
      </c>
      <c r="J46" s="308">
        <v>0</v>
      </c>
      <c r="K46" s="126"/>
    </row>
    <row r="47" spans="1:11" ht="16.5" thickTop="1" thickBot="1" x14ac:dyDescent="0.3">
      <c r="A47" s="301"/>
      <c r="B47" s="302"/>
      <c r="C47" s="98"/>
      <c r="D47" s="303"/>
      <c r="E47" s="304"/>
      <c r="F47" s="304"/>
      <c r="G47" s="304"/>
      <c r="H47" s="305"/>
      <c r="I47" s="304"/>
      <c r="J47" s="306"/>
      <c r="K47" s="126"/>
    </row>
    <row r="48" spans="1:11" ht="15.75" thickTop="1" x14ac:dyDescent="0.25">
      <c r="A48" s="291">
        <v>5</v>
      </c>
      <c r="B48" s="292" t="s">
        <v>274</v>
      </c>
      <c r="C48" s="293" t="s">
        <v>271</v>
      </c>
      <c r="D48" s="294">
        <v>518389000</v>
      </c>
      <c r="E48" s="295">
        <v>0</v>
      </c>
      <c r="F48" s="295">
        <v>16464350</v>
      </c>
      <c r="G48" s="295">
        <v>16464350</v>
      </c>
      <c r="H48" s="296">
        <v>3.1760608346241912</v>
      </c>
      <c r="I48" s="295">
        <v>16464350</v>
      </c>
      <c r="J48" s="297">
        <v>501924650</v>
      </c>
      <c r="K48" s="142"/>
    </row>
    <row r="49" spans="1:11" ht="15" x14ac:dyDescent="0.25">
      <c r="A49" s="115"/>
      <c r="B49" s="116" t="s">
        <v>257</v>
      </c>
      <c r="C49" s="100" t="s">
        <v>258</v>
      </c>
      <c r="D49" s="158"/>
      <c r="E49" s="144"/>
      <c r="F49" s="144"/>
      <c r="G49" s="144"/>
      <c r="H49" s="119"/>
      <c r="I49" s="144"/>
      <c r="J49" s="145"/>
      <c r="K49" s="142"/>
    </row>
    <row r="50" spans="1:11" ht="14.25" x14ac:dyDescent="0.2">
      <c r="A50" s="115"/>
      <c r="B50" s="127" t="s">
        <v>234</v>
      </c>
      <c r="C50" s="242" t="s">
        <v>259</v>
      </c>
      <c r="D50" s="243">
        <v>355649000</v>
      </c>
      <c r="E50" s="245">
        <v>0</v>
      </c>
      <c r="F50" s="245">
        <v>14514350</v>
      </c>
      <c r="G50" s="245">
        <v>14514350</v>
      </c>
      <c r="H50" s="129">
        <v>4.0810883764610608</v>
      </c>
      <c r="I50" s="245">
        <v>14514350</v>
      </c>
      <c r="J50" s="308">
        <v>341134650</v>
      </c>
      <c r="K50" s="126"/>
    </row>
    <row r="51" spans="1:11" ht="14.25" x14ac:dyDescent="0.2">
      <c r="A51" s="115"/>
      <c r="B51" s="121" t="s">
        <v>195</v>
      </c>
      <c r="C51" s="122" t="s">
        <v>260</v>
      </c>
      <c r="D51" s="159">
        <v>155720000</v>
      </c>
      <c r="E51" s="245">
        <v>0</v>
      </c>
      <c r="F51" s="124">
        <v>0</v>
      </c>
      <c r="G51" s="124">
        <v>0</v>
      </c>
      <c r="H51" s="125">
        <v>0</v>
      </c>
      <c r="I51" s="124">
        <v>0</v>
      </c>
      <c r="J51" s="308">
        <v>155720000</v>
      </c>
      <c r="K51" s="126"/>
    </row>
    <row r="52" spans="1:11" ht="14.25" x14ac:dyDescent="0.2">
      <c r="A52" s="115"/>
      <c r="B52" s="127" t="s">
        <v>131</v>
      </c>
      <c r="C52" s="122" t="s">
        <v>261</v>
      </c>
      <c r="D52" s="159">
        <v>6120000</v>
      </c>
      <c r="E52" s="245">
        <v>0</v>
      </c>
      <c r="F52" s="124">
        <v>1800000</v>
      </c>
      <c r="G52" s="124">
        <v>1800000</v>
      </c>
      <c r="H52" s="125">
        <v>29.411764705882355</v>
      </c>
      <c r="I52" s="124">
        <v>1800000</v>
      </c>
      <c r="J52" s="308">
        <v>4320000</v>
      </c>
      <c r="K52" s="126"/>
    </row>
    <row r="53" spans="1:11" ht="14.25" x14ac:dyDescent="0.2">
      <c r="A53" s="115"/>
      <c r="B53" s="127" t="s">
        <v>262</v>
      </c>
      <c r="C53" s="122" t="s">
        <v>263</v>
      </c>
      <c r="D53" s="159">
        <v>900000</v>
      </c>
      <c r="E53" s="245">
        <v>0</v>
      </c>
      <c r="F53" s="124">
        <v>150000</v>
      </c>
      <c r="G53" s="124">
        <v>150000</v>
      </c>
      <c r="H53" s="125">
        <v>16.666666666666664</v>
      </c>
      <c r="I53" s="124">
        <v>150000</v>
      </c>
      <c r="J53" s="308">
        <v>750000</v>
      </c>
      <c r="K53" s="126"/>
    </row>
    <row r="54" spans="1:11" ht="14.25" x14ac:dyDescent="0.2">
      <c r="A54" s="115"/>
      <c r="B54" s="127" t="s">
        <v>264</v>
      </c>
      <c r="C54" s="122" t="s">
        <v>265</v>
      </c>
      <c r="D54" s="159">
        <v>0</v>
      </c>
      <c r="E54" s="245">
        <v>0</v>
      </c>
      <c r="F54" s="124">
        <v>0</v>
      </c>
      <c r="G54" s="124">
        <v>0</v>
      </c>
      <c r="H54" s="129">
        <v>0</v>
      </c>
      <c r="I54" s="124">
        <v>0</v>
      </c>
      <c r="J54" s="308">
        <v>0</v>
      </c>
      <c r="K54" s="126"/>
    </row>
    <row r="55" spans="1:11" ht="14.25" x14ac:dyDescent="0.2">
      <c r="A55" s="115"/>
      <c r="B55" s="127" t="s">
        <v>137</v>
      </c>
      <c r="C55" s="122" t="s">
        <v>266</v>
      </c>
      <c r="D55" s="159">
        <v>0</v>
      </c>
      <c r="E55" s="245">
        <v>0</v>
      </c>
      <c r="F55" s="124">
        <v>0</v>
      </c>
      <c r="G55" s="124">
        <v>0</v>
      </c>
      <c r="H55" s="129">
        <v>0</v>
      </c>
      <c r="I55" s="124">
        <v>0</v>
      </c>
      <c r="J55" s="308">
        <v>0</v>
      </c>
      <c r="K55" s="126"/>
    </row>
    <row r="56" spans="1:11" ht="14.25" x14ac:dyDescent="0.2">
      <c r="A56" s="115"/>
      <c r="B56" s="127" t="s">
        <v>139</v>
      </c>
      <c r="C56" s="122" t="s">
        <v>267</v>
      </c>
      <c r="D56" s="159">
        <v>0</v>
      </c>
      <c r="E56" s="124">
        <v>0</v>
      </c>
      <c r="F56" s="124">
        <v>0</v>
      </c>
      <c r="G56" s="124">
        <v>0</v>
      </c>
      <c r="H56" s="129">
        <v>0</v>
      </c>
      <c r="I56" s="124">
        <v>0</v>
      </c>
      <c r="J56" s="308">
        <v>0</v>
      </c>
      <c r="K56" s="126"/>
    </row>
    <row r="57" spans="1:11" ht="15" x14ac:dyDescent="0.25">
      <c r="A57" s="115"/>
      <c r="B57" s="286" t="s">
        <v>268</v>
      </c>
      <c r="C57" s="288" t="s">
        <v>269</v>
      </c>
      <c r="D57" s="159">
        <v>0</v>
      </c>
      <c r="E57" s="133">
        <v>0</v>
      </c>
      <c r="F57" s="133">
        <v>0</v>
      </c>
      <c r="G57" s="124">
        <v>0</v>
      </c>
      <c r="H57" s="135">
        <v>0</v>
      </c>
      <c r="I57" s="134">
        <v>0</v>
      </c>
      <c r="J57" s="308">
        <v>0</v>
      </c>
      <c r="K57" s="126"/>
    </row>
    <row r="58" spans="1:11" ht="15" x14ac:dyDescent="0.25">
      <c r="A58" s="108">
        <v>6</v>
      </c>
      <c r="B58" s="109" t="s">
        <v>275</v>
      </c>
      <c r="C58" s="110" t="s">
        <v>271</v>
      </c>
      <c r="D58" s="160">
        <v>573400000</v>
      </c>
      <c r="E58" s="148">
        <v>0</v>
      </c>
      <c r="F58" s="148">
        <v>17740800</v>
      </c>
      <c r="G58" s="148">
        <v>17740800</v>
      </c>
      <c r="H58" s="112">
        <v>3.0939658179281482</v>
      </c>
      <c r="I58" s="148">
        <v>17740800</v>
      </c>
      <c r="J58" s="141">
        <v>555659200</v>
      </c>
      <c r="K58" s="142">
        <v>328367000</v>
      </c>
    </row>
    <row r="59" spans="1:11" ht="15" x14ac:dyDescent="0.25">
      <c r="A59" s="115"/>
      <c r="B59" s="116" t="s">
        <v>257</v>
      </c>
      <c r="C59" s="100" t="s">
        <v>258</v>
      </c>
      <c r="D59" s="158"/>
      <c r="E59" s="144"/>
      <c r="F59" s="144"/>
      <c r="G59" s="144"/>
      <c r="H59" s="119"/>
      <c r="I59" s="144"/>
      <c r="J59" s="145"/>
      <c r="K59" s="142">
        <v>278512837</v>
      </c>
    </row>
    <row r="60" spans="1:11" ht="14.25" x14ac:dyDescent="0.2">
      <c r="A60" s="115"/>
      <c r="B60" s="127" t="s">
        <v>234</v>
      </c>
      <c r="C60" s="242" t="s">
        <v>259</v>
      </c>
      <c r="D60" s="243">
        <v>411560000</v>
      </c>
      <c r="E60" s="245">
        <v>0</v>
      </c>
      <c r="F60" s="245">
        <v>17140800</v>
      </c>
      <c r="G60" s="245">
        <v>17140800</v>
      </c>
      <c r="H60" s="129">
        <v>4.164836232870055</v>
      </c>
      <c r="I60" s="245">
        <v>17140800</v>
      </c>
      <c r="J60" s="308">
        <v>394419200</v>
      </c>
      <c r="K60" s="126">
        <f>K58-K59</f>
        <v>49854163</v>
      </c>
    </row>
    <row r="61" spans="1:11" ht="14.25" x14ac:dyDescent="0.2">
      <c r="A61" s="115"/>
      <c r="B61" s="121" t="s">
        <v>195</v>
      </c>
      <c r="C61" s="122" t="s">
        <v>260</v>
      </c>
      <c r="D61" s="159">
        <v>151640000</v>
      </c>
      <c r="E61" s="245">
        <v>0</v>
      </c>
      <c r="F61" s="124">
        <v>0</v>
      </c>
      <c r="G61" s="124">
        <v>0</v>
      </c>
      <c r="H61" s="125">
        <v>0</v>
      </c>
      <c r="I61" s="124">
        <v>0</v>
      </c>
      <c r="J61" s="308">
        <v>151640000</v>
      </c>
      <c r="K61" s="126"/>
    </row>
    <row r="62" spans="1:11" ht="14.25" x14ac:dyDescent="0.2">
      <c r="A62" s="115"/>
      <c r="B62" s="127" t="s">
        <v>131</v>
      </c>
      <c r="C62" s="122" t="s">
        <v>261</v>
      </c>
      <c r="D62" s="159">
        <v>5160000</v>
      </c>
      <c r="E62" s="245">
        <v>0</v>
      </c>
      <c r="F62" s="124">
        <v>600000</v>
      </c>
      <c r="G62" s="124">
        <v>600000</v>
      </c>
      <c r="H62" s="129">
        <v>11.627906976744185</v>
      </c>
      <c r="I62" s="124">
        <v>600000</v>
      </c>
      <c r="J62" s="308">
        <v>4560000</v>
      </c>
      <c r="K62" s="126">
        <v>29972125</v>
      </c>
    </row>
    <row r="63" spans="1:11" ht="14.25" x14ac:dyDescent="0.2">
      <c r="A63" s="115"/>
      <c r="B63" s="127" t="s">
        <v>262</v>
      </c>
      <c r="C63" s="122" t="s">
        <v>263</v>
      </c>
      <c r="D63" s="161">
        <v>0</v>
      </c>
      <c r="E63" s="245">
        <v>0</v>
      </c>
      <c r="F63" s="124">
        <v>0</v>
      </c>
      <c r="G63" s="124">
        <v>0</v>
      </c>
      <c r="H63" s="129">
        <v>0</v>
      </c>
      <c r="I63" s="124">
        <v>0</v>
      </c>
      <c r="J63" s="308">
        <v>0</v>
      </c>
      <c r="K63" s="126"/>
    </row>
    <row r="64" spans="1:11" ht="14.25" x14ac:dyDescent="0.2">
      <c r="A64" s="115"/>
      <c r="B64" s="127" t="s">
        <v>264</v>
      </c>
      <c r="C64" s="122" t="s">
        <v>265</v>
      </c>
      <c r="D64" s="159">
        <v>5040000</v>
      </c>
      <c r="E64" s="245">
        <v>0</v>
      </c>
      <c r="F64" s="124">
        <v>0</v>
      </c>
      <c r="G64" s="124">
        <v>0</v>
      </c>
      <c r="H64" s="129">
        <v>0</v>
      </c>
      <c r="I64" s="124">
        <v>0</v>
      </c>
      <c r="J64" s="308">
        <v>5040000</v>
      </c>
      <c r="K64" s="126"/>
    </row>
    <row r="65" spans="1:13" ht="14.25" x14ac:dyDescent="0.2">
      <c r="A65" s="115"/>
      <c r="B65" s="127" t="s">
        <v>137</v>
      </c>
      <c r="C65" s="122" t="s">
        <v>266</v>
      </c>
      <c r="D65" s="159">
        <v>0</v>
      </c>
      <c r="E65" s="124">
        <v>0</v>
      </c>
      <c r="F65" s="124">
        <v>0</v>
      </c>
      <c r="G65" s="124">
        <v>0</v>
      </c>
      <c r="H65" s="129">
        <v>0</v>
      </c>
      <c r="I65" s="124">
        <v>0</v>
      </c>
      <c r="J65" s="308">
        <v>0</v>
      </c>
      <c r="K65" s="126"/>
    </row>
    <row r="66" spans="1:13" ht="14.25" x14ac:dyDescent="0.2">
      <c r="A66" s="115"/>
      <c r="B66" s="127" t="s">
        <v>139</v>
      </c>
      <c r="C66" s="122" t="s">
        <v>267</v>
      </c>
      <c r="D66" s="159">
        <v>0</v>
      </c>
      <c r="E66" s="124">
        <v>0</v>
      </c>
      <c r="F66" s="124">
        <v>0</v>
      </c>
      <c r="G66" s="124">
        <v>0</v>
      </c>
      <c r="H66" s="129">
        <v>0</v>
      </c>
      <c r="I66" s="124">
        <v>0</v>
      </c>
      <c r="J66" s="308">
        <v>0</v>
      </c>
      <c r="K66" s="126"/>
    </row>
    <row r="67" spans="1:13" ht="15" x14ac:dyDescent="0.25">
      <c r="A67" s="149"/>
      <c r="B67" s="286" t="s">
        <v>268</v>
      </c>
      <c r="C67" s="287" t="s">
        <v>269</v>
      </c>
      <c r="D67" s="162">
        <v>0</v>
      </c>
      <c r="E67" s="134">
        <v>0</v>
      </c>
      <c r="F67" s="134">
        <v>0</v>
      </c>
      <c r="G67" s="134">
        <v>0</v>
      </c>
      <c r="H67" s="150">
        <v>0</v>
      </c>
      <c r="I67" s="134">
        <v>0</v>
      </c>
      <c r="J67" s="308">
        <v>0</v>
      </c>
      <c r="K67" s="126"/>
    </row>
    <row r="68" spans="1:13" ht="14.25" customHeight="1" x14ac:dyDescent="0.25">
      <c r="A68" s="108">
        <v>7</v>
      </c>
      <c r="B68" s="109" t="s">
        <v>276</v>
      </c>
      <c r="C68" s="137" t="s">
        <v>271</v>
      </c>
      <c r="D68" s="148">
        <v>930220000</v>
      </c>
      <c r="E68" s="139">
        <v>0</v>
      </c>
      <c r="F68" s="139">
        <v>23500000</v>
      </c>
      <c r="G68" s="139">
        <v>23500000</v>
      </c>
      <c r="H68" s="112">
        <v>2.526284104835415</v>
      </c>
      <c r="I68" s="148">
        <v>23500000</v>
      </c>
      <c r="J68" s="141">
        <v>906720000</v>
      </c>
      <c r="K68" s="142"/>
    </row>
    <row r="69" spans="1:13" ht="14.25" customHeight="1" x14ac:dyDescent="0.25">
      <c r="A69" s="115"/>
      <c r="B69" s="116" t="s">
        <v>257</v>
      </c>
      <c r="C69" s="100" t="s">
        <v>258</v>
      </c>
      <c r="D69" s="144"/>
      <c r="E69" s="144"/>
      <c r="F69" s="144"/>
      <c r="G69" s="144"/>
      <c r="H69" s="119"/>
      <c r="I69" s="144"/>
      <c r="J69" s="145"/>
      <c r="K69" s="142"/>
    </row>
    <row r="70" spans="1:13" ht="14.25" x14ac:dyDescent="0.2">
      <c r="A70" s="115"/>
      <c r="B70" s="127" t="s">
        <v>234</v>
      </c>
      <c r="C70" s="242" t="s">
        <v>259</v>
      </c>
      <c r="D70" s="128">
        <v>0</v>
      </c>
      <c r="E70" s="245">
        <v>0</v>
      </c>
      <c r="F70" s="245"/>
      <c r="G70" s="245">
        <v>0</v>
      </c>
      <c r="H70" s="129">
        <v>0</v>
      </c>
      <c r="I70" s="245">
        <v>0</v>
      </c>
      <c r="J70" s="308">
        <v>0</v>
      </c>
      <c r="K70" s="126"/>
    </row>
    <row r="71" spans="1:13" ht="14.25" x14ac:dyDescent="0.2">
      <c r="A71" s="115"/>
      <c r="B71" s="121" t="s">
        <v>195</v>
      </c>
      <c r="C71" s="122" t="s">
        <v>260</v>
      </c>
      <c r="D71" s="123">
        <v>896560000</v>
      </c>
      <c r="E71" s="245">
        <v>0</v>
      </c>
      <c r="F71" s="124">
        <v>23500000</v>
      </c>
      <c r="G71" s="124">
        <v>23500000</v>
      </c>
      <c r="H71" s="125">
        <v>2.621129651110913</v>
      </c>
      <c r="I71" s="124">
        <v>23500000</v>
      </c>
      <c r="J71" s="308">
        <v>873060000</v>
      </c>
      <c r="K71" s="126"/>
    </row>
    <row r="72" spans="1:13" ht="14.25" x14ac:dyDescent="0.2">
      <c r="A72" s="115"/>
      <c r="B72" s="127" t="s">
        <v>131</v>
      </c>
      <c r="C72" s="122" t="s">
        <v>261</v>
      </c>
      <c r="D72" s="123">
        <v>0</v>
      </c>
      <c r="E72" s="245">
        <v>0</v>
      </c>
      <c r="F72" s="124">
        <v>0</v>
      </c>
      <c r="G72" s="124">
        <v>0</v>
      </c>
      <c r="H72" s="129">
        <v>0</v>
      </c>
      <c r="I72" s="124">
        <v>0</v>
      </c>
      <c r="J72" s="308">
        <v>0</v>
      </c>
      <c r="K72" s="126"/>
    </row>
    <row r="73" spans="1:13" ht="14.25" x14ac:dyDescent="0.2">
      <c r="A73" s="115"/>
      <c r="B73" s="127" t="s">
        <v>262</v>
      </c>
      <c r="C73" s="122" t="s">
        <v>263</v>
      </c>
      <c r="D73" s="123">
        <v>900000</v>
      </c>
      <c r="E73" s="245">
        <v>0</v>
      </c>
      <c r="F73" s="124">
        <v>0</v>
      </c>
      <c r="G73" s="124">
        <v>0</v>
      </c>
      <c r="H73" s="129"/>
      <c r="I73" s="124">
        <v>0</v>
      </c>
      <c r="J73" s="308">
        <v>900000</v>
      </c>
      <c r="K73" s="126"/>
    </row>
    <row r="74" spans="1:13" ht="14.25" x14ac:dyDescent="0.2">
      <c r="A74" s="115"/>
      <c r="B74" s="127" t="s">
        <v>264</v>
      </c>
      <c r="C74" s="122" t="s">
        <v>265</v>
      </c>
      <c r="D74" s="123">
        <v>29760000</v>
      </c>
      <c r="E74" s="245">
        <v>0</v>
      </c>
      <c r="F74" s="124">
        <v>0</v>
      </c>
      <c r="G74" s="124">
        <v>0</v>
      </c>
      <c r="H74" s="129">
        <v>0</v>
      </c>
      <c r="I74" s="124">
        <v>0</v>
      </c>
      <c r="J74" s="308">
        <v>29760000</v>
      </c>
      <c r="K74" s="126"/>
    </row>
    <row r="75" spans="1:13" ht="14.25" x14ac:dyDescent="0.2">
      <c r="A75" s="115"/>
      <c r="B75" s="127" t="s">
        <v>137</v>
      </c>
      <c r="C75" s="122" t="s">
        <v>266</v>
      </c>
      <c r="D75" s="123">
        <v>3000000</v>
      </c>
      <c r="E75" s="245">
        <v>0</v>
      </c>
      <c r="F75" s="124">
        <v>0</v>
      </c>
      <c r="G75" s="124">
        <v>0</v>
      </c>
      <c r="H75" s="129">
        <v>0</v>
      </c>
      <c r="I75" s="124">
        <v>0</v>
      </c>
      <c r="J75" s="308">
        <v>3000000</v>
      </c>
      <c r="K75" s="126"/>
    </row>
    <row r="76" spans="1:13" ht="14.25" x14ac:dyDescent="0.2">
      <c r="A76" s="115"/>
      <c r="B76" s="127" t="s">
        <v>139</v>
      </c>
      <c r="C76" s="122" t="s">
        <v>267</v>
      </c>
      <c r="D76" s="123">
        <v>0</v>
      </c>
      <c r="E76" s="124">
        <v>0</v>
      </c>
      <c r="F76" s="124">
        <v>0</v>
      </c>
      <c r="G76" s="124">
        <v>0</v>
      </c>
      <c r="H76" s="129">
        <v>0</v>
      </c>
      <c r="I76" s="124">
        <v>0</v>
      </c>
      <c r="J76" s="308">
        <v>0</v>
      </c>
      <c r="K76" s="126"/>
    </row>
    <row r="77" spans="1:13" ht="15" x14ac:dyDescent="0.25">
      <c r="A77" s="115"/>
      <c r="B77" s="286" t="s">
        <v>268</v>
      </c>
      <c r="C77" s="288" t="s">
        <v>269</v>
      </c>
      <c r="D77" s="123">
        <v>0</v>
      </c>
      <c r="E77" s="133">
        <v>0</v>
      </c>
      <c r="F77" s="133">
        <v>0</v>
      </c>
      <c r="G77" s="124">
        <v>0</v>
      </c>
      <c r="H77" s="129">
        <v>0</v>
      </c>
      <c r="I77" s="134">
        <v>0</v>
      </c>
      <c r="J77" s="308">
        <v>0</v>
      </c>
      <c r="K77" s="126"/>
    </row>
    <row r="78" spans="1:13" ht="15" x14ac:dyDescent="0.25">
      <c r="A78" s="108"/>
      <c r="B78" s="109" t="s">
        <v>277</v>
      </c>
      <c r="C78" s="105"/>
      <c r="D78" s="148">
        <v>4042500000</v>
      </c>
      <c r="E78" s="148">
        <v>0</v>
      </c>
      <c r="F78" s="148">
        <v>142304120</v>
      </c>
      <c r="G78" s="148">
        <v>142304120</v>
      </c>
      <c r="H78" s="112">
        <v>3.5202008658008661</v>
      </c>
      <c r="I78" s="148">
        <v>142304120</v>
      </c>
      <c r="J78" s="141">
        <v>3900195880</v>
      </c>
      <c r="K78" s="163">
        <f>G78/D78*100</f>
        <v>3.5202008658008661</v>
      </c>
    </row>
    <row r="79" spans="1:13" ht="15" x14ac:dyDescent="0.25">
      <c r="A79" s="115"/>
      <c r="B79" s="116" t="s">
        <v>257</v>
      </c>
      <c r="C79" s="100" t="s">
        <v>258</v>
      </c>
      <c r="D79" s="144"/>
      <c r="E79" s="144"/>
      <c r="F79" s="144"/>
      <c r="G79" s="144"/>
      <c r="H79" s="164"/>
      <c r="I79" s="144"/>
      <c r="J79" s="145"/>
      <c r="K79" s="142"/>
    </row>
    <row r="80" spans="1:13" ht="14.25" x14ac:dyDescent="0.2">
      <c r="A80" s="115"/>
      <c r="B80" s="127" t="s">
        <v>234</v>
      </c>
      <c r="C80" s="242" t="s">
        <v>259</v>
      </c>
      <c r="D80" s="243">
        <v>2417310000</v>
      </c>
      <c r="E80" s="243">
        <v>0</v>
      </c>
      <c r="F80" s="243">
        <v>103207420</v>
      </c>
      <c r="G80" s="244">
        <v>103207420</v>
      </c>
      <c r="H80" s="166">
        <v>4.2695152876544586</v>
      </c>
      <c r="I80" s="245">
        <v>103207420</v>
      </c>
      <c r="J80" s="308">
        <v>2314102580</v>
      </c>
      <c r="K80" s="167">
        <f t="shared" ref="K80:K87" si="0">G80-D80</f>
        <v>-2314102580</v>
      </c>
      <c r="L80" s="45">
        <f t="shared" ref="L80:L87" si="1">D9+D19+D29+D39+D50+D60+D70</f>
        <v>2417310000</v>
      </c>
      <c r="M80" s="45"/>
    </row>
    <row r="81" spans="1:12" ht="14.25" x14ac:dyDescent="0.2">
      <c r="A81" s="115"/>
      <c r="B81" s="121" t="s">
        <v>195</v>
      </c>
      <c r="C81" s="122" t="s">
        <v>260</v>
      </c>
      <c r="D81" s="159">
        <v>1516720000</v>
      </c>
      <c r="E81" s="243">
        <v>0</v>
      </c>
      <c r="F81" s="159">
        <v>32000000</v>
      </c>
      <c r="G81" s="165">
        <v>32000000</v>
      </c>
      <c r="H81" s="166">
        <v>2.1098159185611056</v>
      </c>
      <c r="I81" s="124">
        <v>32000000</v>
      </c>
      <c r="J81" s="308">
        <v>1484720000</v>
      </c>
      <c r="K81" s="167">
        <f t="shared" si="0"/>
        <v>-1484720000</v>
      </c>
      <c r="L81" s="45">
        <f t="shared" si="1"/>
        <v>1516720000</v>
      </c>
    </row>
    <row r="82" spans="1:12" ht="14.25" x14ac:dyDescent="0.2">
      <c r="A82" s="115"/>
      <c r="B82" s="127" t="s">
        <v>131</v>
      </c>
      <c r="C82" s="122" t="s">
        <v>261</v>
      </c>
      <c r="D82" s="159">
        <v>30360000</v>
      </c>
      <c r="E82" s="243">
        <v>0</v>
      </c>
      <c r="F82" s="159">
        <v>4410000</v>
      </c>
      <c r="G82" s="165">
        <v>4410000</v>
      </c>
      <c r="H82" s="166">
        <v>14.525691699604742</v>
      </c>
      <c r="I82" s="124">
        <v>4410000</v>
      </c>
      <c r="J82" s="308">
        <v>25950000</v>
      </c>
      <c r="K82" s="167">
        <f t="shared" si="0"/>
        <v>-25950000</v>
      </c>
      <c r="L82" s="45">
        <f t="shared" si="1"/>
        <v>30360000</v>
      </c>
    </row>
    <row r="83" spans="1:12" ht="14.25" x14ac:dyDescent="0.2">
      <c r="A83" s="115"/>
      <c r="B83" s="127" t="s">
        <v>262</v>
      </c>
      <c r="C83" s="122" t="s">
        <v>263</v>
      </c>
      <c r="D83" s="159">
        <v>3600000</v>
      </c>
      <c r="E83" s="243">
        <v>0</v>
      </c>
      <c r="F83" s="159">
        <v>300000</v>
      </c>
      <c r="G83" s="165">
        <v>300000</v>
      </c>
      <c r="H83" s="166">
        <v>8.3333333333333321</v>
      </c>
      <c r="I83" s="124">
        <v>300000</v>
      </c>
      <c r="J83" s="308">
        <v>3300000</v>
      </c>
      <c r="K83" s="167">
        <f t="shared" si="0"/>
        <v>-3300000</v>
      </c>
      <c r="L83" s="45">
        <f t="shared" si="1"/>
        <v>3600000</v>
      </c>
    </row>
    <row r="84" spans="1:12" ht="14.25" x14ac:dyDescent="0.2">
      <c r="A84" s="115"/>
      <c r="B84" s="127" t="s">
        <v>264</v>
      </c>
      <c r="C84" s="122" t="s">
        <v>265</v>
      </c>
      <c r="D84" s="159">
        <v>59910000</v>
      </c>
      <c r="E84" s="243">
        <v>0</v>
      </c>
      <c r="F84" s="159">
        <v>0</v>
      </c>
      <c r="G84" s="165">
        <v>0</v>
      </c>
      <c r="H84" s="166">
        <v>0</v>
      </c>
      <c r="I84" s="124">
        <v>0</v>
      </c>
      <c r="J84" s="308">
        <v>59910000</v>
      </c>
      <c r="K84" s="167">
        <f t="shared" si="0"/>
        <v>-59910000</v>
      </c>
      <c r="L84" s="45">
        <f t="shared" si="1"/>
        <v>59910000</v>
      </c>
    </row>
    <row r="85" spans="1:12" ht="14.25" x14ac:dyDescent="0.2">
      <c r="A85" s="115"/>
      <c r="B85" s="127" t="s">
        <v>137</v>
      </c>
      <c r="C85" s="122" t="s">
        <v>266</v>
      </c>
      <c r="D85" s="159">
        <v>6600000</v>
      </c>
      <c r="E85" s="243">
        <v>0</v>
      </c>
      <c r="F85" s="159">
        <v>0</v>
      </c>
      <c r="G85" s="165">
        <v>0</v>
      </c>
      <c r="H85" s="166">
        <v>0</v>
      </c>
      <c r="I85" s="124">
        <v>0</v>
      </c>
      <c r="J85" s="308">
        <v>6600000</v>
      </c>
      <c r="K85" s="167">
        <f t="shared" si="0"/>
        <v>-6600000</v>
      </c>
      <c r="L85" s="45">
        <f t="shared" si="1"/>
        <v>6600000</v>
      </c>
    </row>
    <row r="86" spans="1:12" ht="14.25" x14ac:dyDescent="0.2">
      <c r="A86" s="115"/>
      <c r="B86" s="127" t="s">
        <v>139</v>
      </c>
      <c r="C86" s="122" t="s">
        <v>267</v>
      </c>
      <c r="D86" s="159">
        <v>8000000</v>
      </c>
      <c r="E86" s="243">
        <v>0</v>
      </c>
      <c r="F86" s="159">
        <v>2386700</v>
      </c>
      <c r="G86" s="165">
        <v>2386700</v>
      </c>
      <c r="H86" s="166">
        <v>29.833749999999998</v>
      </c>
      <c r="I86" s="124">
        <v>2386700</v>
      </c>
      <c r="J86" s="308">
        <v>5613300</v>
      </c>
      <c r="K86" s="167">
        <f t="shared" si="0"/>
        <v>-5613300</v>
      </c>
      <c r="L86" s="45">
        <f t="shared" si="1"/>
        <v>8000000</v>
      </c>
    </row>
    <row r="87" spans="1:12" ht="15.75" thickBot="1" x14ac:dyDescent="0.3">
      <c r="A87" s="152"/>
      <c r="B87" s="284" t="s">
        <v>268</v>
      </c>
      <c r="C87" s="285" t="s">
        <v>269</v>
      </c>
      <c r="D87" s="231">
        <v>0</v>
      </c>
      <c r="E87" s="232">
        <v>0</v>
      </c>
      <c r="F87" s="232">
        <v>0</v>
      </c>
      <c r="G87" s="168">
        <v>0</v>
      </c>
      <c r="H87" s="169">
        <v>0</v>
      </c>
      <c r="I87" s="170">
        <v>0</v>
      </c>
      <c r="J87" s="157">
        <v>0</v>
      </c>
      <c r="K87" s="167">
        <f t="shared" si="0"/>
        <v>0</v>
      </c>
      <c r="L87" s="45">
        <f t="shared" si="1"/>
        <v>0</v>
      </c>
    </row>
    <row r="88" spans="1:12" ht="15.75" thickTop="1" x14ac:dyDescent="0.25">
      <c r="A88" s="171"/>
      <c r="B88" s="171"/>
      <c r="C88" s="172"/>
      <c r="D88" s="173"/>
      <c r="E88" s="85"/>
      <c r="F88" s="85"/>
      <c r="G88" s="85"/>
      <c r="H88" s="85"/>
      <c r="I88" s="171"/>
      <c r="J88" s="171"/>
      <c r="K88" s="174" t="s">
        <v>278</v>
      </c>
      <c r="L88" s="45">
        <f>SUM(L80:L87)</f>
        <v>4042500000</v>
      </c>
    </row>
    <row r="89" spans="1:12" ht="14.25" x14ac:dyDescent="0.2">
      <c r="A89" s="93"/>
      <c r="B89" s="93"/>
      <c r="C89" s="93"/>
      <c r="D89" s="93"/>
      <c r="E89" s="178"/>
      <c r="F89" s="93"/>
      <c r="G89" s="93"/>
      <c r="H89" s="175" t="s">
        <v>453</v>
      </c>
      <c r="I89" s="93"/>
      <c r="J89" s="93"/>
      <c r="K89" s="93"/>
    </row>
    <row r="90" spans="1:12" ht="14.25" x14ac:dyDescent="0.2">
      <c r="A90" s="93"/>
      <c r="B90" s="93"/>
      <c r="C90" s="93"/>
      <c r="D90" s="93"/>
      <c r="E90" s="178"/>
      <c r="F90" s="93"/>
      <c r="G90" s="93"/>
      <c r="H90" s="175"/>
      <c r="I90" s="93"/>
      <c r="J90" s="93"/>
      <c r="K90" s="93"/>
    </row>
    <row r="91" spans="1:12" ht="14.25" x14ac:dyDescent="0.2">
      <c r="A91" s="93"/>
      <c r="B91" s="93"/>
      <c r="C91" s="93"/>
      <c r="D91" s="93"/>
      <c r="E91" s="178"/>
      <c r="F91" s="93"/>
      <c r="G91" s="93"/>
      <c r="H91" s="175"/>
      <c r="I91" s="93"/>
      <c r="J91" s="93"/>
      <c r="K91" s="93"/>
    </row>
    <row r="92" spans="1:12" ht="14.25" x14ac:dyDescent="0.2">
      <c r="A92" s="93"/>
      <c r="B92" s="93"/>
      <c r="C92" s="93"/>
      <c r="D92" s="93"/>
      <c r="E92" s="178"/>
      <c r="F92" s="93"/>
      <c r="G92" s="93"/>
      <c r="H92" s="175"/>
      <c r="I92" s="93"/>
      <c r="J92" s="93"/>
      <c r="K92" s="93"/>
    </row>
    <row r="93" spans="1:12" ht="14.25" customHeight="1" x14ac:dyDescent="0.2">
      <c r="A93" s="93"/>
      <c r="B93" s="93"/>
      <c r="C93" s="93"/>
      <c r="D93" s="93"/>
      <c r="E93" s="93"/>
      <c r="F93" s="93"/>
      <c r="G93" s="715" t="s">
        <v>463</v>
      </c>
      <c r="H93" s="715"/>
      <c r="I93" s="715"/>
      <c r="J93" s="93"/>
      <c r="K93" s="93"/>
    </row>
    <row r="94" spans="1:12" ht="14.25" customHeight="1" x14ac:dyDescent="0.2">
      <c r="A94" s="93"/>
      <c r="B94" s="93"/>
      <c r="C94" s="93"/>
      <c r="D94" s="93"/>
      <c r="E94" s="93"/>
      <c r="F94" s="93"/>
      <c r="G94" s="688" t="s">
        <v>466</v>
      </c>
      <c r="H94" s="688"/>
      <c r="I94" s="688"/>
      <c r="J94" s="93"/>
      <c r="K94" s="93"/>
    </row>
    <row r="95" spans="1:12" ht="14.25" x14ac:dyDescent="0.2">
      <c r="A95" s="93"/>
      <c r="B95" s="93"/>
      <c r="C95" s="93"/>
      <c r="D95" s="93"/>
      <c r="E95" s="93"/>
      <c r="F95" s="93"/>
      <c r="G95" s="93"/>
      <c r="H95" s="175"/>
      <c r="I95" s="93"/>
      <c r="J95" s="93"/>
      <c r="K95" s="93"/>
    </row>
    <row r="96" spans="1:12" ht="14.25" x14ac:dyDescent="0.2">
      <c r="A96" s="93"/>
      <c r="B96" s="233" t="s">
        <v>304</v>
      </c>
      <c r="C96" s="237" t="s">
        <v>280</v>
      </c>
      <c r="D96" s="237" t="s">
        <v>301</v>
      </c>
      <c r="E96" s="237" t="s">
        <v>302</v>
      </c>
      <c r="F96" s="238" t="s">
        <v>303</v>
      </c>
      <c r="G96" s="238" t="s">
        <v>360</v>
      </c>
      <c r="H96" s="175"/>
      <c r="I96" s="171"/>
      <c r="J96" s="93"/>
      <c r="K96" s="93"/>
    </row>
    <row r="97" spans="1:11" ht="14.25" x14ac:dyDescent="0.2">
      <c r="A97" s="93"/>
      <c r="B97" s="93" t="str">
        <f>B7</f>
        <v>PEMALI COMAL</v>
      </c>
      <c r="C97" s="176">
        <f>D7</f>
        <v>511548000</v>
      </c>
      <c r="D97" s="45">
        <f>+E7</f>
        <v>0</v>
      </c>
      <c r="E97" s="45">
        <f>+F7</f>
        <v>17746970</v>
      </c>
      <c r="F97" s="235">
        <f>+D97+E97</f>
        <v>17746970</v>
      </c>
      <c r="G97" s="180"/>
      <c r="H97" s="175"/>
      <c r="I97" s="171"/>
      <c r="J97" s="93"/>
      <c r="K97" s="93"/>
    </row>
    <row r="98" spans="1:11" x14ac:dyDescent="0.2">
      <c r="A98" s="93"/>
      <c r="B98" s="93" t="str">
        <f>B17</f>
        <v>JRAGUNG TUNTANG</v>
      </c>
      <c r="C98" s="177">
        <f>D17</f>
        <v>490805000</v>
      </c>
      <c r="D98" s="45">
        <f>+E17</f>
        <v>0</v>
      </c>
      <c r="E98" s="45">
        <f>+F17</f>
        <v>20000000</v>
      </c>
      <c r="F98" s="235">
        <f t="shared" ref="F98:F104" si="2">+D98+E98</f>
        <v>20000000</v>
      </c>
      <c r="H98" s="180"/>
      <c r="I98" s="191"/>
      <c r="J98" s="93"/>
      <c r="K98" s="93"/>
    </row>
    <row r="99" spans="1:11" x14ac:dyDescent="0.2">
      <c r="A99" s="93"/>
      <c r="B99" s="93" t="str">
        <f>B27</f>
        <v>SERANG LUSI JUANA</v>
      </c>
      <c r="C99" s="177">
        <f>D27</f>
        <v>573293000</v>
      </c>
      <c r="D99" s="177">
        <f>+E27</f>
        <v>0</v>
      </c>
      <c r="E99" s="177">
        <f>F27</f>
        <v>9701000</v>
      </c>
      <c r="F99" s="235">
        <f t="shared" si="2"/>
        <v>9701000</v>
      </c>
      <c r="H99" s="180"/>
      <c r="I99" s="191"/>
      <c r="J99" s="93"/>
      <c r="K99" s="93"/>
    </row>
    <row r="100" spans="1:11" ht="14.25" x14ac:dyDescent="0.2">
      <c r="A100" s="93"/>
      <c r="B100" s="93" t="str">
        <f>B37</f>
        <v>BENGAWAN SOLO</v>
      </c>
      <c r="C100" s="176">
        <f>D37</f>
        <v>444845000</v>
      </c>
      <c r="D100" s="176">
        <f>+E37</f>
        <v>0</v>
      </c>
      <c r="E100" s="176">
        <f>F37</f>
        <v>37151000</v>
      </c>
      <c r="F100" s="235">
        <f t="shared" si="2"/>
        <v>37151000</v>
      </c>
      <c r="G100" s="181"/>
      <c r="H100" s="175"/>
      <c r="I100" s="171"/>
      <c r="J100" s="93"/>
      <c r="K100" s="93"/>
    </row>
    <row r="101" spans="1:11" ht="14.25" x14ac:dyDescent="0.2">
      <c r="A101" s="93"/>
      <c r="B101" s="93" t="str">
        <f>B48</f>
        <v>PROGO BOGOWONTO LUK ULO</v>
      </c>
      <c r="C101" s="177">
        <f>D48</f>
        <v>518389000</v>
      </c>
      <c r="D101" s="177">
        <f>+E48</f>
        <v>0</v>
      </c>
      <c r="E101" s="177">
        <f>F48</f>
        <v>16464350</v>
      </c>
      <c r="F101" s="235">
        <f t="shared" si="2"/>
        <v>16464350</v>
      </c>
      <c r="G101" s="180"/>
      <c r="H101" s="175"/>
      <c r="I101" s="171"/>
      <c r="J101" s="93"/>
      <c r="K101" s="93"/>
    </row>
    <row r="102" spans="1:11" ht="14.25" x14ac:dyDescent="0.2">
      <c r="A102" s="93"/>
      <c r="B102" s="93" t="str">
        <f>B58</f>
        <v>SERAYU CITANDUY</v>
      </c>
      <c r="C102" s="178">
        <f>D58</f>
        <v>573400000</v>
      </c>
      <c r="D102" s="178">
        <f>+E58</f>
        <v>0</v>
      </c>
      <c r="E102" s="178">
        <f>F58</f>
        <v>17740800</v>
      </c>
      <c r="F102" s="235">
        <f t="shared" si="2"/>
        <v>17740800</v>
      </c>
      <c r="G102" s="180"/>
      <c r="H102" s="175"/>
      <c r="I102" s="93"/>
      <c r="J102" s="93"/>
      <c r="K102" s="93"/>
    </row>
    <row r="103" spans="1:11" ht="14.25" x14ac:dyDescent="0.2">
      <c r="A103" s="93"/>
      <c r="B103" s="93" t="str">
        <f>B68</f>
        <v>KANTOR PUSAT</v>
      </c>
      <c r="C103" s="176">
        <f>D68</f>
        <v>930220000</v>
      </c>
      <c r="D103" s="176">
        <f>+E68</f>
        <v>0</v>
      </c>
      <c r="E103" s="176">
        <f>F68</f>
        <v>23500000</v>
      </c>
      <c r="F103" s="235">
        <f t="shared" si="2"/>
        <v>23500000</v>
      </c>
      <c r="G103" s="93"/>
      <c r="H103" s="175"/>
      <c r="I103" s="93"/>
      <c r="J103" s="93"/>
      <c r="K103" s="93"/>
    </row>
    <row r="104" spans="1:11" ht="15" x14ac:dyDescent="0.25">
      <c r="A104" s="93"/>
      <c r="B104" s="179" t="s">
        <v>279</v>
      </c>
      <c r="C104" s="234">
        <f>SUM(C97:C103)</f>
        <v>4042500000</v>
      </c>
      <c r="D104" s="234">
        <f>SUM(D97:D103)</f>
        <v>0</v>
      </c>
      <c r="E104" s="234">
        <f>SUM(E97:E103)</f>
        <v>142304120</v>
      </c>
      <c r="F104" s="236">
        <f t="shared" si="2"/>
        <v>142304120</v>
      </c>
      <c r="G104" s="400">
        <f>+RKO!O49</f>
        <v>0</v>
      </c>
      <c r="H104" s="182"/>
      <c r="I104" s="93"/>
      <c r="J104" s="93"/>
      <c r="K104" s="93"/>
    </row>
    <row r="105" spans="1:11" ht="14.25" x14ac:dyDescent="0.2">
      <c r="A105" s="93"/>
      <c r="B105" s="93"/>
      <c r="C105" s="93"/>
      <c r="D105" s="93"/>
      <c r="E105" s="93"/>
      <c r="F105" s="93"/>
      <c r="G105" s="93"/>
      <c r="H105" s="175"/>
      <c r="I105" s="93"/>
      <c r="J105" s="93"/>
      <c r="K105" s="93"/>
    </row>
    <row r="109" spans="1:11" ht="15" x14ac:dyDescent="0.25">
      <c r="B109" s="116" t="s">
        <v>257</v>
      </c>
      <c r="C109" s="100" t="s">
        <v>258</v>
      </c>
      <c r="D109" s="10" t="s">
        <v>374</v>
      </c>
      <c r="E109" s="10" t="s">
        <v>373</v>
      </c>
    </row>
    <row r="110" spans="1:11" ht="14.25" x14ac:dyDescent="0.2">
      <c r="B110" s="127" t="s">
        <v>234</v>
      </c>
      <c r="C110" s="242" t="s">
        <v>259</v>
      </c>
      <c r="D110" s="239">
        <v>2312010000</v>
      </c>
      <c r="E110" s="239">
        <v>2311010000</v>
      </c>
      <c r="F110" s="239">
        <f>+D110-E110</f>
        <v>1000000</v>
      </c>
    </row>
    <row r="111" spans="1:11" ht="14.25" x14ac:dyDescent="0.2">
      <c r="B111" s="121" t="s">
        <v>195</v>
      </c>
      <c r="C111" s="122" t="s">
        <v>260</v>
      </c>
      <c r="D111" s="239">
        <v>1432600000</v>
      </c>
      <c r="E111" s="239">
        <v>1432600000</v>
      </c>
      <c r="F111" s="239">
        <f t="shared" ref="F111:F116" si="3">+D111-E111</f>
        <v>0</v>
      </c>
    </row>
    <row r="112" spans="1:11" ht="14.25" x14ac:dyDescent="0.2">
      <c r="B112" s="127" t="s">
        <v>131</v>
      </c>
      <c r="C112" s="122" t="s">
        <v>261</v>
      </c>
      <c r="D112" s="239">
        <v>26880000</v>
      </c>
      <c r="E112" s="239">
        <v>26880000</v>
      </c>
      <c r="F112" s="239">
        <f t="shared" si="3"/>
        <v>0</v>
      </c>
    </row>
    <row r="113" spans="2:7" ht="14.25" x14ac:dyDescent="0.2">
      <c r="B113" s="127" t="s">
        <v>262</v>
      </c>
      <c r="C113" s="122" t="s">
        <v>263</v>
      </c>
      <c r="D113" s="239">
        <v>3600000</v>
      </c>
      <c r="E113" s="239">
        <v>3600000</v>
      </c>
      <c r="F113" s="239">
        <f t="shared" si="3"/>
        <v>0</v>
      </c>
    </row>
    <row r="114" spans="2:7" ht="14.25" x14ac:dyDescent="0.2">
      <c r="B114" s="127" t="s">
        <v>264</v>
      </c>
      <c r="C114" s="122" t="s">
        <v>265</v>
      </c>
      <c r="D114" s="239">
        <v>59910000</v>
      </c>
      <c r="E114" s="239">
        <v>59910000</v>
      </c>
      <c r="F114" s="239">
        <f t="shared" si="3"/>
        <v>0</v>
      </c>
    </row>
    <row r="115" spans="2:7" ht="14.25" x14ac:dyDescent="0.2">
      <c r="B115" s="127" t="s">
        <v>137</v>
      </c>
      <c r="C115" s="122" t="s">
        <v>266</v>
      </c>
      <c r="D115" s="239">
        <v>6000000</v>
      </c>
      <c r="E115" s="239">
        <v>6000000</v>
      </c>
      <c r="F115" s="239">
        <f t="shared" si="3"/>
        <v>0</v>
      </c>
      <c r="G115">
        <v>111111111111111</v>
      </c>
    </row>
    <row r="116" spans="2:7" ht="14.25" x14ac:dyDescent="0.2">
      <c r="B116" s="127" t="s">
        <v>139</v>
      </c>
      <c r="C116" s="122" t="s">
        <v>267</v>
      </c>
      <c r="D116" s="239">
        <v>9000000</v>
      </c>
      <c r="E116" s="239">
        <v>10000000</v>
      </c>
      <c r="F116" s="239">
        <f t="shared" si="3"/>
        <v>-1000000</v>
      </c>
    </row>
    <row r="117" spans="2:7" ht="15.75" thickBot="1" x14ac:dyDescent="0.3">
      <c r="B117" s="284" t="s">
        <v>268</v>
      </c>
      <c r="C117" s="285" t="s">
        <v>269</v>
      </c>
      <c r="D117" s="239">
        <f>SUM(D110:D116)</f>
        <v>3850000000</v>
      </c>
      <c r="E117" s="45">
        <f>SUM(E110:E116)</f>
        <v>3850000000</v>
      </c>
    </row>
    <row r="118" spans="2:7" ht="13.5" thickTop="1" x14ac:dyDescent="0.2"/>
    <row r="120" spans="2:7" x14ac:dyDescent="0.2">
      <c r="C120" s="239">
        <v>486433000</v>
      </c>
    </row>
    <row r="121" spans="2:7" x14ac:dyDescent="0.2">
      <c r="C121" s="239">
        <v>214464000</v>
      </c>
    </row>
    <row r="122" spans="2:7" x14ac:dyDescent="0.2">
      <c r="C122" s="239">
        <v>1433827000</v>
      </c>
    </row>
    <row r="123" spans="2:7" x14ac:dyDescent="0.2">
      <c r="C123" s="239">
        <v>176286000</v>
      </c>
    </row>
    <row r="124" spans="2:7" x14ac:dyDescent="0.2">
      <c r="C124" s="239">
        <f>SUM(C120:C123)</f>
        <v>2311010000</v>
      </c>
    </row>
  </sheetData>
  <mergeCells count="8">
    <mergeCell ref="G93:I93"/>
    <mergeCell ref="G94:I94"/>
    <mergeCell ref="I4:I5"/>
    <mergeCell ref="K4:K5"/>
    <mergeCell ref="A4:A5"/>
    <mergeCell ref="B4:B5"/>
    <mergeCell ref="D4:D5"/>
    <mergeCell ref="E4:G4"/>
  </mergeCells>
  <phoneticPr fontId="18" type="noConversion"/>
  <pageMargins left="1" right="0.7" top="0.75" bottom="0.75" header="0.3" footer="0.3"/>
  <pageSetup paperSize="5" scale="72" orientation="landscape" horizontalDpi="4294967294" verticalDpi="0" r:id="rId1"/>
  <rowBreaks count="1" manualBreakCount="1">
    <brk id="47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3"/>
  <sheetViews>
    <sheetView view="pageBreakPreview" zoomScaleNormal="100" workbookViewId="0">
      <selection activeCell="G41" sqref="G41"/>
    </sheetView>
  </sheetViews>
  <sheetFormatPr defaultRowHeight="12.75" x14ac:dyDescent="0.2"/>
  <cols>
    <col min="1" max="1" width="26.5703125" customWidth="1"/>
    <col min="2" max="2" width="6.140625" customWidth="1"/>
    <col min="3" max="3" width="27.7109375" customWidth="1"/>
    <col min="4" max="7" width="16.7109375" customWidth="1"/>
    <col min="8" max="8" width="11" customWidth="1"/>
    <col min="9" max="9" width="16.7109375" customWidth="1"/>
    <col min="10" max="10" width="8.42578125" customWidth="1"/>
  </cols>
  <sheetData>
    <row r="1" spans="1:10" ht="20.25" x14ac:dyDescent="0.3">
      <c r="A1" s="729" t="s">
        <v>158</v>
      </c>
      <c r="B1" s="729"/>
      <c r="C1" s="729"/>
      <c r="D1" s="729"/>
      <c r="E1" s="729"/>
      <c r="F1" s="729"/>
      <c r="G1" s="729"/>
      <c r="H1" s="729"/>
      <c r="I1" s="729"/>
    </row>
    <row r="2" spans="1:10" ht="15.75" x14ac:dyDescent="0.25">
      <c r="A2" s="730" t="s">
        <v>159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.75" x14ac:dyDescent="0.25">
      <c r="A3" s="730" t="s">
        <v>460</v>
      </c>
      <c r="B3" s="730"/>
      <c r="C3" s="730"/>
      <c r="D3" s="730"/>
      <c r="E3" s="730"/>
      <c r="F3" s="730"/>
      <c r="G3" s="730"/>
      <c r="H3" s="730"/>
      <c r="I3" s="730"/>
    </row>
    <row r="4" spans="1:10" ht="15.75" x14ac:dyDescent="0.25">
      <c r="A4" s="730" t="str">
        <f>+MASTER!G34</f>
        <v>BULAN  :  Januari  2014</v>
      </c>
      <c r="B4" s="730"/>
      <c r="C4" s="730"/>
      <c r="D4" s="730"/>
      <c r="E4" s="730"/>
      <c r="F4" s="730"/>
      <c r="G4" s="730"/>
      <c r="H4" s="730"/>
      <c r="I4" s="730"/>
    </row>
    <row r="6" spans="1:10" ht="13.5" thickBot="1" x14ac:dyDescent="0.25"/>
    <row r="7" spans="1:10" x14ac:dyDescent="0.2">
      <c r="A7" s="736" t="s">
        <v>161</v>
      </c>
      <c r="B7" s="695" t="s">
        <v>162</v>
      </c>
      <c r="C7" s="571"/>
      <c r="D7" s="89" t="s">
        <v>163</v>
      </c>
      <c r="E7" s="733" t="s">
        <v>164</v>
      </c>
      <c r="F7" s="734"/>
      <c r="G7" s="735"/>
      <c r="H7" s="701" t="s">
        <v>165</v>
      </c>
      <c r="I7" s="470" t="s">
        <v>166</v>
      </c>
      <c r="J7" s="693" t="s">
        <v>167</v>
      </c>
    </row>
    <row r="8" spans="1:10" ht="13.5" thickBot="1" x14ac:dyDescent="0.25">
      <c r="A8" s="737"/>
      <c r="B8" s="727"/>
      <c r="C8" s="572"/>
      <c r="D8" s="466" t="s">
        <v>168</v>
      </c>
      <c r="E8" s="523" t="s">
        <v>169</v>
      </c>
      <c r="F8" s="468" t="s">
        <v>170</v>
      </c>
      <c r="G8" s="524" t="s">
        <v>171</v>
      </c>
      <c r="H8" s="731"/>
      <c r="I8" s="471" t="s">
        <v>168</v>
      </c>
      <c r="J8" s="732"/>
    </row>
    <row r="9" spans="1:10" ht="13.5" thickTop="1" x14ac:dyDescent="0.2">
      <c r="A9" s="311"/>
      <c r="B9" s="567"/>
      <c r="C9" s="62"/>
      <c r="D9" s="62"/>
      <c r="E9" s="61"/>
      <c r="F9" s="61"/>
      <c r="G9" s="61"/>
      <c r="H9" s="61"/>
      <c r="I9" s="61"/>
      <c r="J9" s="312"/>
    </row>
    <row r="10" spans="1:10" x14ac:dyDescent="0.2">
      <c r="A10" s="313" t="s">
        <v>172</v>
      </c>
      <c r="B10" s="568" t="s">
        <v>150</v>
      </c>
      <c r="C10" s="64"/>
      <c r="D10" s="65">
        <f>'REALISASI PEN'!D7+'REALISASI PEN'!D17+'REALISASI PEN'!D27+'REALISASI PEN'!D37+'REALISASI PEN'!D48+'REALISASI PEN'!D58+'REALISASI PEN'!D68</f>
        <v>4042500000</v>
      </c>
      <c r="E10" s="25">
        <f>+'REALISASI PEN'!D104</f>
        <v>0</v>
      </c>
      <c r="F10" s="25">
        <f>+'REALISASI PEN'!F78</f>
        <v>142304120</v>
      </c>
      <c r="G10" s="25">
        <f>+E10+F10</f>
        <v>142304120</v>
      </c>
      <c r="H10" s="66">
        <f>+G10/D10*100</f>
        <v>3.5202008658008661</v>
      </c>
      <c r="I10" s="25">
        <f>+D10-G10</f>
        <v>3900195880</v>
      </c>
      <c r="J10" s="314"/>
    </row>
    <row r="11" spans="1:10" x14ac:dyDescent="0.2">
      <c r="A11" s="313"/>
      <c r="B11" s="568"/>
      <c r="C11" s="64"/>
      <c r="D11" s="65"/>
      <c r="E11" s="25"/>
      <c r="F11" s="25"/>
      <c r="G11" s="25"/>
      <c r="H11" s="66"/>
      <c r="I11" s="25"/>
      <c r="J11" s="314"/>
    </row>
    <row r="12" spans="1:10" x14ac:dyDescent="0.2">
      <c r="A12" s="313"/>
      <c r="B12" s="568"/>
      <c r="C12" s="64"/>
      <c r="D12" s="65"/>
      <c r="E12" s="25"/>
      <c r="F12" s="25"/>
      <c r="G12" s="25"/>
      <c r="H12" s="66"/>
      <c r="I12" s="25">
        <f>+D12-G12</f>
        <v>0</v>
      </c>
      <c r="J12" s="314"/>
    </row>
    <row r="13" spans="1:10" x14ac:dyDescent="0.2">
      <c r="A13" s="313"/>
      <c r="B13" s="568"/>
      <c r="C13" s="64"/>
      <c r="D13" s="65"/>
      <c r="E13" s="25"/>
      <c r="F13" s="25"/>
      <c r="G13" s="25"/>
      <c r="H13" s="66"/>
      <c r="I13" s="25"/>
      <c r="J13" s="314"/>
    </row>
    <row r="14" spans="1:10" x14ac:dyDescent="0.2">
      <c r="A14" s="313"/>
      <c r="B14" s="568"/>
      <c r="C14" s="64"/>
      <c r="D14" s="65"/>
      <c r="E14" s="25"/>
      <c r="F14" s="25"/>
      <c r="G14" s="25"/>
      <c r="H14" s="66"/>
      <c r="I14" s="25">
        <f>+D14-G14</f>
        <v>0</v>
      </c>
      <c r="J14" s="314"/>
    </row>
    <row r="15" spans="1:10" x14ac:dyDescent="0.2">
      <c r="A15" s="313"/>
      <c r="B15" s="568"/>
      <c r="C15" s="64"/>
      <c r="D15" s="65"/>
      <c r="E15" s="25"/>
      <c r="F15" s="25"/>
      <c r="G15" s="25"/>
      <c r="H15" s="66"/>
      <c r="I15" s="25"/>
      <c r="J15" s="314"/>
    </row>
    <row r="16" spans="1:10" x14ac:dyDescent="0.2">
      <c r="A16" s="313" t="s">
        <v>173</v>
      </c>
      <c r="B16" s="568" t="s">
        <v>174</v>
      </c>
      <c r="C16" s="64"/>
      <c r="D16" s="65">
        <v>0</v>
      </c>
      <c r="E16" s="25">
        <v>0</v>
      </c>
      <c r="F16" s="25">
        <f>+'REALISASI PEN'!F87</f>
        <v>0</v>
      </c>
      <c r="G16" s="25">
        <f>+E16+F16</f>
        <v>0</v>
      </c>
      <c r="H16" s="67"/>
      <c r="I16" s="25">
        <f>+D16-G16</f>
        <v>0</v>
      </c>
      <c r="J16" s="314"/>
    </row>
    <row r="17" spans="1:10" x14ac:dyDescent="0.2">
      <c r="A17" s="313"/>
      <c r="B17" s="568"/>
      <c r="C17" s="64"/>
      <c r="D17" s="65"/>
      <c r="E17" s="25"/>
      <c r="F17" s="25"/>
      <c r="G17" s="25"/>
      <c r="H17" s="63"/>
      <c r="I17" s="25"/>
      <c r="J17" s="314"/>
    </row>
    <row r="18" spans="1:10" x14ac:dyDescent="0.2">
      <c r="A18" s="313"/>
      <c r="B18" s="568"/>
      <c r="C18" s="64"/>
      <c r="D18" s="65"/>
      <c r="E18" s="25"/>
      <c r="F18" s="25"/>
      <c r="G18" s="25"/>
      <c r="H18" s="63"/>
      <c r="I18" s="25"/>
      <c r="J18" s="314"/>
    </row>
    <row r="19" spans="1:10" x14ac:dyDescent="0.2">
      <c r="A19" s="313"/>
      <c r="B19" s="568"/>
      <c r="C19" s="64"/>
      <c r="D19" s="65"/>
      <c r="E19" s="25"/>
      <c r="F19" s="25"/>
      <c r="G19" s="25"/>
      <c r="H19" s="63"/>
      <c r="I19" s="25"/>
      <c r="J19" s="314"/>
    </row>
    <row r="20" spans="1:10" x14ac:dyDescent="0.2">
      <c r="A20" s="313"/>
      <c r="B20" s="568"/>
      <c r="C20" s="64"/>
      <c r="D20" s="65"/>
      <c r="E20" s="25"/>
      <c r="F20" s="25"/>
      <c r="G20" s="25"/>
      <c r="H20" s="63"/>
      <c r="I20" s="25"/>
      <c r="J20" s="314"/>
    </row>
    <row r="21" spans="1:10" x14ac:dyDescent="0.2">
      <c r="A21" s="313"/>
      <c r="B21" s="568"/>
      <c r="C21" s="64"/>
      <c r="D21" s="65"/>
      <c r="E21" s="25"/>
      <c r="F21" s="25"/>
      <c r="G21" s="25"/>
      <c r="H21" s="63"/>
      <c r="I21" s="25"/>
      <c r="J21" s="314"/>
    </row>
    <row r="22" spans="1:10" x14ac:dyDescent="0.2">
      <c r="A22" s="313"/>
      <c r="B22" s="568"/>
      <c r="C22" s="64"/>
      <c r="D22" s="65"/>
      <c r="E22" s="25"/>
      <c r="F22" s="25"/>
      <c r="G22" s="25"/>
      <c r="H22" s="63"/>
      <c r="I22" s="25"/>
      <c r="J22" s="314"/>
    </row>
    <row r="23" spans="1:10" x14ac:dyDescent="0.2">
      <c r="A23" s="313"/>
      <c r="B23" s="568"/>
      <c r="C23" s="64"/>
      <c r="D23" s="65"/>
      <c r="E23" s="25"/>
      <c r="F23" s="25"/>
      <c r="G23" s="25"/>
      <c r="H23" s="63"/>
      <c r="I23" s="25"/>
      <c r="J23" s="314"/>
    </row>
    <row r="24" spans="1:10" ht="13.5" thickBot="1" x14ac:dyDescent="0.25">
      <c r="A24" s="315"/>
      <c r="B24" s="569"/>
      <c r="C24" s="69"/>
      <c r="D24" s="69"/>
      <c r="E24" s="68"/>
      <c r="F24" s="68"/>
      <c r="G24" s="68"/>
      <c r="H24" s="68"/>
      <c r="I24" s="70"/>
      <c r="J24" s="316"/>
    </row>
    <row r="25" spans="1:10" ht="20.25" customHeight="1" thickBot="1" x14ac:dyDescent="0.25">
      <c r="A25" s="317"/>
      <c r="B25" s="570"/>
      <c r="C25" s="566"/>
      <c r="D25" s="309">
        <f>SUM(D10:D24)</f>
        <v>4042500000</v>
      </c>
      <c r="E25" s="309">
        <f>SUM(E10:E24)</f>
        <v>0</v>
      </c>
      <c r="F25" s="309">
        <f>SUM(F10:F24)</f>
        <v>142304120</v>
      </c>
      <c r="G25" s="309">
        <f>SUM(G10:G24)</f>
        <v>142304120</v>
      </c>
      <c r="H25" s="310">
        <f>G25/D25*100</f>
        <v>3.5202008658008661</v>
      </c>
      <c r="I25" s="309">
        <f>SUM(I10:I24)</f>
        <v>3900195880</v>
      </c>
      <c r="J25" s="318"/>
    </row>
    <row r="26" spans="1:10" x14ac:dyDescent="0.2">
      <c r="A26" s="573" t="s">
        <v>537</v>
      </c>
    </row>
    <row r="29" spans="1:10" x14ac:dyDescent="0.2">
      <c r="A29" s="688" t="s">
        <v>175</v>
      </c>
      <c r="B29" s="688"/>
      <c r="C29" s="688"/>
      <c r="D29" s="10"/>
      <c r="E29" s="10"/>
      <c r="F29" s="10"/>
      <c r="G29" s="688" t="str">
        <f>+MASTER!G31</f>
        <v>Semarang, 30 Januari  2014</v>
      </c>
      <c r="H29" s="688"/>
      <c r="I29" s="688"/>
      <c r="J29" s="688"/>
    </row>
    <row r="30" spans="1:10" x14ac:dyDescent="0.2">
      <c r="A30" s="688" t="s">
        <v>539</v>
      </c>
      <c r="B30" s="688"/>
      <c r="C30" s="688"/>
      <c r="D30" s="10"/>
      <c r="E30" s="10"/>
      <c r="F30" s="10"/>
      <c r="G30" s="688" t="s">
        <v>144</v>
      </c>
      <c r="H30" s="688"/>
      <c r="I30" s="688"/>
      <c r="J30" s="688"/>
    </row>
    <row r="31" spans="1:10" x14ac:dyDescent="0.2">
      <c r="A31" s="688" t="s">
        <v>540</v>
      </c>
      <c r="B31" s="688"/>
      <c r="C31" s="688"/>
      <c r="D31" s="10"/>
      <c r="E31" s="10"/>
      <c r="F31" s="10"/>
      <c r="G31" s="688"/>
      <c r="H31" s="688"/>
      <c r="I31" s="688"/>
      <c r="J31" s="688"/>
    </row>
    <row r="36" spans="1:10" x14ac:dyDescent="0.2">
      <c r="A36" s="715" t="s">
        <v>86</v>
      </c>
      <c r="B36" s="715"/>
      <c r="C36" s="715"/>
      <c r="G36" s="715" t="str">
        <f>MASTER!H76</f>
        <v>S i s w a n t o, S E</v>
      </c>
      <c r="H36" s="715"/>
      <c r="I36" s="715"/>
      <c r="J36" s="715"/>
    </row>
    <row r="37" spans="1:10" x14ac:dyDescent="0.2">
      <c r="A37" s="728" t="s">
        <v>363</v>
      </c>
      <c r="B37" s="728"/>
      <c r="C37" s="728"/>
      <c r="G37" s="728" t="str">
        <f>MASTER!H77</f>
        <v>NIP. 19640814 199103 1 011</v>
      </c>
      <c r="H37" s="728"/>
      <c r="I37" s="728"/>
      <c r="J37" s="728"/>
    </row>
    <row r="38" spans="1:10" x14ac:dyDescent="0.2">
      <c r="A38" s="580"/>
      <c r="B38" s="574"/>
      <c r="C38" s="72"/>
      <c r="G38" s="73"/>
    </row>
    <row r="39" spans="1:10" x14ac:dyDescent="0.2">
      <c r="A39" s="72"/>
      <c r="B39" s="72"/>
      <c r="C39" s="72"/>
      <c r="G39" s="73"/>
    </row>
    <row r="41" spans="1:10" x14ac:dyDescent="0.2">
      <c r="A41" s="72"/>
      <c r="B41" s="72"/>
      <c r="C41" s="72"/>
      <c r="D41" s="74"/>
      <c r="E41" s="75"/>
      <c r="F41" s="75"/>
      <c r="G41" s="75"/>
      <c r="H41" s="73"/>
    </row>
    <row r="42" spans="1:10" x14ac:dyDescent="0.2">
      <c r="A42" s="72"/>
      <c r="B42" s="72"/>
      <c r="C42" s="72"/>
      <c r="D42" s="74"/>
      <c r="E42" s="75"/>
      <c r="F42" s="75"/>
      <c r="G42" s="75"/>
      <c r="H42" s="73"/>
    </row>
    <row r="43" spans="1:10" x14ac:dyDescent="0.2">
      <c r="B43" s="76"/>
      <c r="C43" s="76"/>
      <c r="D43" s="76"/>
      <c r="E43" s="76"/>
    </row>
  </sheetData>
  <mergeCells count="19">
    <mergeCell ref="A1:I1"/>
    <mergeCell ref="A2:J2"/>
    <mergeCell ref="A3:I3"/>
    <mergeCell ref="A4:I4"/>
    <mergeCell ref="G29:J29"/>
    <mergeCell ref="A29:C29"/>
    <mergeCell ref="H7:H8"/>
    <mergeCell ref="J7:J8"/>
    <mergeCell ref="E7:G7"/>
    <mergeCell ref="A7:A8"/>
    <mergeCell ref="B7:B8"/>
    <mergeCell ref="A36:C36"/>
    <mergeCell ref="A37:C37"/>
    <mergeCell ref="G37:J37"/>
    <mergeCell ref="G30:J30"/>
    <mergeCell ref="G31:J31"/>
    <mergeCell ref="G36:J36"/>
    <mergeCell ref="A30:C30"/>
    <mergeCell ref="A31:C31"/>
  </mergeCells>
  <phoneticPr fontId="18" type="noConversion"/>
  <pageMargins left="1" right="0" top="0.75" bottom="0" header="0.3" footer="0.3"/>
  <pageSetup paperSize="5" scale="90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workbookViewId="0">
      <selection activeCell="G41" sqref="G41"/>
    </sheetView>
  </sheetViews>
  <sheetFormatPr defaultRowHeight="12.75" x14ac:dyDescent="0.2"/>
  <cols>
    <col min="1" max="1" width="26.5703125" customWidth="1"/>
    <col min="2" max="2" width="33.7109375" customWidth="1"/>
    <col min="3" max="3" width="15.5703125" customWidth="1"/>
    <col min="4" max="4" width="16.7109375" customWidth="1"/>
    <col min="5" max="5" width="13.85546875" customWidth="1"/>
    <col min="6" max="6" width="16" customWidth="1"/>
    <col min="7" max="7" width="11" customWidth="1"/>
    <col min="8" max="8" width="16.140625" customWidth="1"/>
    <col min="9" max="9" width="9.7109375" customWidth="1"/>
  </cols>
  <sheetData>
    <row r="1" spans="1:9" ht="20.25" x14ac:dyDescent="0.3">
      <c r="A1" s="729" t="s">
        <v>158</v>
      </c>
      <c r="B1" s="729"/>
      <c r="C1" s="729"/>
      <c r="D1" s="729"/>
      <c r="E1" s="729"/>
      <c r="F1" s="729"/>
      <c r="G1" s="729"/>
      <c r="H1" s="729"/>
    </row>
    <row r="2" spans="1:9" ht="15.75" x14ac:dyDescent="0.25">
      <c r="A2" s="730" t="s">
        <v>159</v>
      </c>
      <c r="B2" s="730"/>
      <c r="C2" s="730"/>
      <c r="D2" s="730"/>
      <c r="E2" s="730"/>
      <c r="F2" s="730"/>
      <c r="G2" s="730"/>
      <c r="H2" s="730"/>
      <c r="I2" s="730"/>
    </row>
    <row r="3" spans="1:9" ht="15.75" x14ac:dyDescent="0.25">
      <c r="A3" s="730" t="s">
        <v>160</v>
      </c>
      <c r="B3" s="730"/>
      <c r="C3" s="730"/>
      <c r="D3" s="730"/>
      <c r="E3" s="730"/>
      <c r="F3" s="730"/>
      <c r="G3" s="730"/>
      <c r="H3" s="730"/>
    </row>
    <row r="4" spans="1:9" ht="15.75" x14ac:dyDescent="0.25">
      <c r="A4" s="730" t="str">
        <f>+MASTER!G34</f>
        <v>BULAN  :  Januari  2014</v>
      </c>
      <c r="B4" s="730"/>
      <c r="C4" s="730"/>
      <c r="D4" s="730"/>
      <c r="E4" s="730"/>
      <c r="F4" s="730"/>
      <c r="G4" s="730"/>
      <c r="H4" s="730"/>
    </row>
    <row r="6" spans="1:9" ht="13.5" thickBot="1" x14ac:dyDescent="0.25"/>
    <row r="7" spans="1:9" x14ac:dyDescent="0.2">
      <c r="A7" s="736" t="s">
        <v>161</v>
      </c>
      <c r="B7" s="701" t="s">
        <v>162</v>
      </c>
      <c r="C7" s="89" t="s">
        <v>163</v>
      </c>
      <c r="D7" s="733" t="s">
        <v>164</v>
      </c>
      <c r="E7" s="734"/>
      <c r="F7" s="735"/>
      <c r="G7" s="701" t="s">
        <v>165</v>
      </c>
      <c r="H7" s="470" t="s">
        <v>166</v>
      </c>
      <c r="I7" s="693" t="s">
        <v>167</v>
      </c>
    </row>
    <row r="8" spans="1:9" ht="13.5" thickBot="1" x14ac:dyDescent="0.25">
      <c r="A8" s="737"/>
      <c r="B8" s="731"/>
      <c r="C8" s="466" t="s">
        <v>168</v>
      </c>
      <c r="D8" s="467" t="s">
        <v>169</v>
      </c>
      <c r="E8" s="468" t="s">
        <v>170</v>
      </c>
      <c r="F8" s="469" t="s">
        <v>171</v>
      </c>
      <c r="G8" s="731"/>
      <c r="H8" s="471" t="s">
        <v>168</v>
      </c>
      <c r="I8" s="732"/>
    </row>
    <row r="9" spans="1:9" ht="13.5" thickTop="1" x14ac:dyDescent="0.2">
      <c r="A9" s="311"/>
      <c r="B9" s="62"/>
      <c r="C9" s="62"/>
      <c r="D9" s="61"/>
      <c r="E9" s="61"/>
      <c r="F9" s="61"/>
      <c r="G9" s="61"/>
      <c r="H9" s="61"/>
      <c r="I9" s="312"/>
    </row>
    <row r="10" spans="1:9" x14ac:dyDescent="0.2">
      <c r="A10" s="313" t="s">
        <v>172</v>
      </c>
      <c r="B10" s="64" t="s">
        <v>150</v>
      </c>
      <c r="C10" s="65">
        <f>'REALISASI PEN'!D78</f>
        <v>4042500000</v>
      </c>
      <c r="D10" s="25">
        <v>0</v>
      </c>
      <c r="E10" s="25">
        <v>0</v>
      </c>
      <c r="F10" s="25">
        <f>+D10+E10</f>
        <v>0</v>
      </c>
      <c r="G10" s="66">
        <f>+F10/C10*100</f>
        <v>0</v>
      </c>
      <c r="H10" s="25">
        <f>+C10-F10</f>
        <v>4042500000</v>
      </c>
      <c r="I10" s="314"/>
    </row>
    <row r="11" spans="1:9" x14ac:dyDescent="0.2">
      <c r="A11" s="313"/>
      <c r="B11" s="64"/>
      <c r="C11" s="65"/>
      <c r="D11" s="25"/>
      <c r="E11" s="25"/>
      <c r="F11" s="25"/>
      <c r="G11" s="66"/>
      <c r="H11" s="25"/>
      <c r="I11" s="314"/>
    </row>
    <row r="12" spans="1:9" x14ac:dyDescent="0.2">
      <c r="A12" s="313"/>
      <c r="B12" s="64"/>
      <c r="C12" s="65"/>
      <c r="D12" s="25"/>
      <c r="E12" s="25"/>
      <c r="F12" s="25"/>
      <c r="G12" s="66"/>
      <c r="H12" s="25">
        <f>+C12-F12</f>
        <v>0</v>
      </c>
      <c r="I12" s="314"/>
    </row>
    <row r="13" spans="1:9" x14ac:dyDescent="0.2">
      <c r="A13" s="313"/>
      <c r="B13" s="64"/>
      <c r="C13" s="65"/>
      <c r="D13" s="25"/>
      <c r="E13" s="25"/>
      <c r="F13" s="25"/>
      <c r="G13" s="66"/>
      <c r="H13" s="25"/>
      <c r="I13" s="314"/>
    </row>
    <row r="14" spans="1:9" x14ac:dyDescent="0.2">
      <c r="A14" s="313"/>
      <c r="B14" s="64"/>
      <c r="C14" s="65"/>
      <c r="D14" s="25"/>
      <c r="E14" s="25"/>
      <c r="F14" s="25"/>
      <c r="G14" s="66"/>
      <c r="H14" s="25">
        <f>+C14-F14</f>
        <v>0</v>
      </c>
      <c r="I14" s="314"/>
    </row>
    <row r="15" spans="1:9" x14ac:dyDescent="0.2">
      <c r="A15" s="313"/>
      <c r="B15" s="64"/>
      <c r="C15" s="65"/>
      <c r="D15" s="25"/>
      <c r="E15" s="25"/>
      <c r="F15" s="25"/>
      <c r="G15" s="66"/>
      <c r="H15" s="25"/>
      <c r="I15" s="314"/>
    </row>
    <row r="16" spans="1:9" x14ac:dyDescent="0.2">
      <c r="A16" s="313" t="s">
        <v>173</v>
      </c>
      <c r="B16" s="64" t="s">
        <v>174</v>
      </c>
      <c r="C16" s="65">
        <v>0</v>
      </c>
      <c r="D16" s="25">
        <v>0</v>
      </c>
      <c r="E16" s="25">
        <f>+'REALISASI PEN'!F87</f>
        <v>0</v>
      </c>
      <c r="F16" s="25">
        <f>+D16+E16</f>
        <v>0</v>
      </c>
      <c r="G16" s="67"/>
      <c r="H16" s="25">
        <f>+C16-F16</f>
        <v>0</v>
      </c>
      <c r="I16" s="314"/>
    </row>
    <row r="17" spans="1:9" x14ac:dyDescent="0.2">
      <c r="A17" s="313"/>
      <c r="B17" s="64"/>
      <c r="C17" s="65"/>
      <c r="D17" s="25"/>
      <c r="E17" s="25"/>
      <c r="F17" s="25"/>
      <c r="G17" s="63"/>
      <c r="H17" s="25"/>
      <c r="I17" s="314"/>
    </row>
    <row r="18" spans="1:9" x14ac:dyDescent="0.2">
      <c r="A18" s="313"/>
      <c r="B18" s="64"/>
      <c r="C18" s="65"/>
      <c r="D18" s="25"/>
      <c r="E18" s="25"/>
      <c r="F18" s="25"/>
      <c r="G18" s="63"/>
      <c r="H18" s="25"/>
      <c r="I18" s="314"/>
    </row>
    <row r="19" spans="1:9" x14ac:dyDescent="0.2">
      <c r="A19" s="313"/>
      <c r="B19" s="64"/>
      <c r="C19" s="65"/>
      <c r="D19" s="25"/>
      <c r="E19" s="25"/>
      <c r="F19" s="25"/>
      <c r="G19" s="63"/>
      <c r="H19" s="25"/>
      <c r="I19" s="314"/>
    </row>
    <row r="20" spans="1:9" x14ac:dyDescent="0.2">
      <c r="A20" s="313"/>
      <c r="B20" s="64"/>
      <c r="C20" s="65"/>
      <c r="D20" s="25"/>
      <c r="E20" s="25"/>
      <c r="F20" s="25"/>
      <c r="G20" s="63"/>
      <c r="H20" s="25"/>
      <c r="I20" s="314"/>
    </row>
    <row r="21" spans="1:9" x14ac:dyDescent="0.2">
      <c r="A21" s="313"/>
      <c r="B21" s="64"/>
      <c r="C21" s="65"/>
      <c r="D21" s="25"/>
      <c r="E21" s="25"/>
      <c r="F21" s="25"/>
      <c r="G21" s="63"/>
      <c r="H21" s="25"/>
      <c r="I21" s="314"/>
    </row>
    <row r="22" spans="1:9" x14ac:dyDescent="0.2">
      <c r="A22" s="313"/>
      <c r="B22" s="64"/>
      <c r="C22" s="65"/>
      <c r="D22" s="25"/>
      <c r="E22" s="25"/>
      <c r="F22" s="25"/>
      <c r="G22" s="63"/>
      <c r="H22" s="25"/>
      <c r="I22" s="314"/>
    </row>
    <row r="23" spans="1:9" x14ac:dyDescent="0.2">
      <c r="A23" s="313"/>
      <c r="B23" s="64"/>
      <c r="C23" s="65"/>
      <c r="D23" s="25"/>
      <c r="E23" s="25"/>
      <c r="F23" s="25"/>
      <c r="G23" s="63"/>
      <c r="H23" s="25"/>
      <c r="I23" s="314"/>
    </row>
    <row r="24" spans="1:9" ht="13.5" thickBot="1" x14ac:dyDescent="0.25">
      <c r="A24" s="315"/>
      <c r="B24" s="69"/>
      <c r="C24" s="69"/>
      <c r="D24" s="68"/>
      <c r="E24" s="68"/>
      <c r="F24" s="68"/>
      <c r="G24" s="68"/>
      <c r="H24" s="70"/>
      <c r="I24" s="316"/>
    </row>
    <row r="25" spans="1:9" ht="20.25" customHeight="1" thickBot="1" x14ac:dyDescent="0.25">
      <c r="A25" s="317"/>
      <c r="B25" s="90"/>
      <c r="C25" s="309">
        <f>SUM(C10:C24)</f>
        <v>4042500000</v>
      </c>
      <c r="D25" s="309">
        <f>SUM(D10:D24)</f>
        <v>0</v>
      </c>
      <c r="E25" s="309">
        <f>SUM(E10:E24)</f>
        <v>0</v>
      </c>
      <c r="F25" s="309">
        <f>SUM(F10:F24)</f>
        <v>0</v>
      </c>
      <c r="G25" s="310">
        <f>F25/C25*100</f>
        <v>0</v>
      </c>
      <c r="H25" s="309">
        <f>SUM(H10:H24)</f>
        <v>4042500000</v>
      </c>
      <c r="I25" s="318"/>
    </row>
    <row r="26" spans="1:9" x14ac:dyDescent="0.2">
      <c r="A26" s="71"/>
    </row>
    <row r="28" spans="1:9" x14ac:dyDescent="0.2">
      <c r="A28" s="688" t="s">
        <v>175</v>
      </c>
      <c r="B28" s="688"/>
      <c r="C28" s="10"/>
      <c r="D28" s="10"/>
      <c r="E28" s="10"/>
      <c r="F28" s="688" t="s">
        <v>384</v>
      </c>
      <c r="G28" s="688"/>
      <c r="H28" s="688"/>
      <c r="I28" s="688"/>
    </row>
    <row r="29" spans="1:9" x14ac:dyDescent="0.2">
      <c r="A29" s="688" t="s">
        <v>176</v>
      </c>
      <c r="B29" s="688"/>
      <c r="C29" s="10"/>
      <c r="D29" s="10"/>
      <c r="E29" s="10"/>
      <c r="F29" s="688" t="s">
        <v>299</v>
      </c>
      <c r="G29" s="688"/>
      <c r="H29" s="688"/>
      <c r="I29" s="688"/>
    </row>
    <row r="30" spans="1:9" x14ac:dyDescent="0.2">
      <c r="A30" s="688" t="s">
        <v>177</v>
      </c>
      <c r="B30" s="688"/>
      <c r="C30" s="10"/>
      <c r="D30" s="10"/>
      <c r="E30" s="10"/>
      <c r="F30" s="688"/>
      <c r="G30" s="688"/>
      <c r="H30" s="688"/>
      <c r="I30" s="688"/>
    </row>
    <row r="35" spans="1:9" x14ac:dyDescent="0.2">
      <c r="A35" s="715" t="s">
        <v>300</v>
      </c>
      <c r="B35" s="715"/>
      <c r="F35" s="715" t="str">
        <f>MASTER!H76</f>
        <v>S i s w a n t o, S E</v>
      </c>
      <c r="G35" s="715"/>
      <c r="H35" s="715"/>
      <c r="I35" s="715"/>
    </row>
    <row r="36" spans="1:9" x14ac:dyDescent="0.2">
      <c r="A36" s="728" t="s">
        <v>363</v>
      </c>
      <c r="B36" s="728"/>
      <c r="F36" s="728" t="str">
        <f>MASTER!H77</f>
        <v>NIP. 19640814 199103 1 011</v>
      </c>
      <c r="G36" s="728"/>
      <c r="H36" s="728"/>
      <c r="I36" s="728"/>
    </row>
    <row r="37" spans="1:9" x14ac:dyDescent="0.2">
      <c r="A37" s="72"/>
      <c r="B37" s="72"/>
      <c r="F37" s="73"/>
    </row>
    <row r="38" spans="1:9" x14ac:dyDescent="0.2">
      <c r="A38" s="72"/>
      <c r="B38" s="72"/>
      <c r="F38" s="73"/>
    </row>
    <row r="40" spans="1:9" x14ac:dyDescent="0.2">
      <c r="A40" s="72"/>
      <c r="B40" s="72"/>
      <c r="C40" s="74"/>
      <c r="D40" s="75"/>
      <c r="E40" s="75"/>
      <c r="F40" s="75"/>
      <c r="G40" s="73"/>
    </row>
    <row r="41" spans="1:9" x14ac:dyDescent="0.2">
      <c r="A41" s="72"/>
      <c r="B41" s="72"/>
      <c r="C41" s="74"/>
      <c r="D41" s="75"/>
      <c r="E41" s="75"/>
      <c r="F41" s="75"/>
      <c r="G41" s="73"/>
    </row>
    <row r="42" spans="1:9" x14ac:dyDescent="0.2">
      <c r="B42" s="76"/>
      <c r="C42" s="76"/>
      <c r="D42" s="76"/>
    </row>
  </sheetData>
  <mergeCells count="19">
    <mergeCell ref="A1:H1"/>
    <mergeCell ref="A2:I2"/>
    <mergeCell ref="A3:H3"/>
    <mergeCell ref="A4:H4"/>
    <mergeCell ref="I7:I8"/>
    <mergeCell ref="A28:B28"/>
    <mergeCell ref="F28:I28"/>
    <mergeCell ref="A29:B29"/>
    <mergeCell ref="F29:I29"/>
    <mergeCell ref="A7:A8"/>
    <mergeCell ref="B7:B8"/>
    <mergeCell ref="D7:F7"/>
    <mergeCell ref="G7:G8"/>
    <mergeCell ref="A36:B36"/>
    <mergeCell ref="F36:I36"/>
    <mergeCell ref="A30:B30"/>
    <mergeCell ref="F30:I30"/>
    <mergeCell ref="A35:B35"/>
    <mergeCell ref="F35:I35"/>
  </mergeCells>
  <phoneticPr fontId="18" type="noConversion"/>
  <pageMargins left="0.75" right="0.75" top="1" bottom="1" header="0.5" footer="0.5"/>
  <pageSetup scale="76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14</vt:i4>
      </vt:variant>
    </vt:vector>
  </HeadingPairs>
  <TitlesOfParts>
    <vt:vector size="35" baseType="lpstr">
      <vt:lpstr>cover</vt:lpstr>
      <vt:lpstr>RKO</vt:lpstr>
      <vt:lpstr>pengantar(1)</vt:lpstr>
      <vt:lpstr>Periks</vt:lpstr>
      <vt:lpstr>PAD yang sah</vt:lpstr>
      <vt:lpstr>MASTER</vt:lpstr>
      <vt:lpstr>REALISASI PEN</vt:lpstr>
      <vt:lpstr>Lap.Target(3)</vt:lpstr>
      <vt:lpstr>27 des</vt:lpstr>
      <vt:lpstr>SPJ Pendp F(2)</vt:lpstr>
      <vt:lpstr>27 ds</vt:lpstr>
      <vt:lpstr>BKU-MASTR</vt:lpstr>
      <vt:lpstr>LT&amp;RP(6)</vt:lpstr>
      <vt:lpstr>bku(8)</vt:lpstr>
      <vt:lpstr>Reg.Pengiriman(5)</vt:lpstr>
      <vt:lpstr>reg-intern</vt:lpstr>
      <vt:lpstr>REGISTER STS(7)</vt:lpstr>
      <vt:lpstr>bku-Intrn Kadin()</vt:lpstr>
      <vt:lpstr>Rincian Obyek(4)</vt:lpstr>
      <vt:lpstr>Klarifikasi (9)</vt:lpstr>
      <vt:lpstr>Sheet1</vt:lpstr>
      <vt:lpstr>'27 ds'!Print_Area</vt:lpstr>
      <vt:lpstr>'bku(8)'!Print_Area</vt:lpstr>
      <vt:lpstr>'bku-Intrn Kadin()'!Print_Area</vt:lpstr>
      <vt:lpstr>'BKU-MASTR'!Print_Area</vt:lpstr>
      <vt:lpstr>'Klarifikasi (9)'!Print_Area</vt:lpstr>
      <vt:lpstr>MASTER!Print_Area</vt:lpstr>
      <vt:lpstr>'PAD yang sah'!Print_Area</vt:lpstr>
      <vt:lpstr>'pengantar(1)'!Print_Area</vt:lpstr>
      <vt:lpstr>'REALISASI PEN'!Print_Area</vt:lpstr>
      <vt:lpstr>'Reg.Pengiriman(5)'!Print_Area</vt:lpstr>
      <vt:lpstr>'reg-intern'!Print_Area</vt:lpstr>
      <vt:lpstr>'REGISTER STS(7)'!Print_Area</vt:lpstr>
      <vt:lpstr>'Rincian Obyek(4)'!Print_Area</vt:lpstr>
      <vt:lpstr>'SPJ Pendp F(2)'!Print_Area</vt:lpstr>
    </vt:vector>
  </TitlesOfParts>
  <Company>Badak V Kecil / 12 Smg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SR_Computer</dc:creator>
  <cp:lastModifiedBy>Ningie</cp:lastModifiedBy>
  <cp:lastPrinted>2015-02-27T02:59:29Z</cp:lastPrinted>
  <dcterms:created xsi:type="dcterms:W3CDTF">2014-03-27T09:36:06Z</dcterms:created>
  <dcterms:modified xsi:type="dcterms:W3CDTF">2017-07-24T14:48:48Z</dcterms:modified>
</cp:coreProperties>
</file>