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115" windowHeight="74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55" i="1"/>
  <c r="D54"/>
  <c r="I52"/>
  <c r="I54" s="1"/>
  <c r="G52"/>
  <c r="G54" s="1"/>
  <c r="E52"/>
  <c r="K51"/>
  <c r="K50"/>
  <c r="A50"/>
  <c r="K49"/>
  <c r="K48"/>
  <c r="K47"/>
  <c r="A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3"/>
  <c r="K22"/>
  <c r="K21"/>
  <c r="K20"/>
  <c r="K19"/>
  <c r="K18"/>
  <c r="K17"/>
  <c r="K15"/>
  <c r="K14"/>
  <c r="K13"/>
  <c r="K12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K11"/>
  <c r="I53" l="1"/>
</calcChain>
</file>

<file path=xl/sharedStrings.xml><?xml version="1.0" encoding="utf-8"?>
<sst xmlns="http://schemas.openxmlformats.org/spreadsheetml/2006/main" count="153" uniqueCount="89">
  <si>
    <t>DATA  KETERSEDIAAN  AIR  WADUK</t>
  </si>
  <si>
    <t xml:space="preserve">MINGGU KE  II JANUARI  ( S / D TGL  9 Januari 2017) dalam Juta m3  </t>
  </si>
  <si>
    <t>Januari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</si>
  <si>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</si>
  <si>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</si>
  <si>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</si>
  <si>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</si>
  <si>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</si>
  <si>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</si>
  <si>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</si>
  <si>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</si>
  <si>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</si>
  <si>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</si>
  <si>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</si>
  <si>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2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</si>
  <si>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</si>
  <si>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</si>
  <si>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</si>
  <si>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</si>
  <si>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</si>
  <si>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</si>
  <si>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</si>
  <si>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</si>
  <si>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</si>
  <si>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</si>
  <si>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</si>
  <si>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</si>
  <si>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</si>
  <si>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</si>
  <si>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-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</si>
  <si>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</si>
  <si>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</si>
  <si>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</si>
  <si>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</si>
  <si>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</si>
  <si>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</si>
  <si>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</si>
  <si>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</si>
  <si>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</si>
  <si>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</si>
  <si>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</si>
  <si>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</si>
  <si>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</si>
  <si>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</si>
  <si>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</si>
  <si>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</si>
  <si>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</si>
  <si>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</si>
  <si>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</si>
  <si>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</si>
  <si>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</si>
  <si>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</si>
  <si>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</si>
  <si>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</si>
  <si>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</si>
  <si>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</si>
  <si>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</si>
  <si>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</si>
  <si>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</si>
  <si>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</si>
  <si>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</si>
  <si>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</si>
  <si>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</si>
  <si>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</si>
  <si>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Blimbing</t>
  </si>
  <si>
    <t>Brambang</t>
  </si>
  <si>
    <t>Cengklik</t>
  </si>
  <si>
    <t>Boyolali</t>
  </si>
  <si>
    <t>Klego</t>
  </si>
  <si>
    <t>Jombor</t>
  </si>
  <si>
    <t>Klaten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</si>
  <si>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</si>
  <si>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</si>
  <si>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</si>
  <si>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</si>
  <si>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</si>
  <si>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</si>
  <si>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</si>
  <si>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</si>
  <si>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</si>
  <si>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Jati Barang</t>
  </si>
  <si>
    <t>Kreo</t>
  </si>
  <si>
    <t>Grawan</t>
  </si>
  <si>
    <t>Panohan</t>
  </si>
  <si>
    <t>Jumlah Volume</t>
  </si>
  <si>
    <t xml:space="preserve"> </t>
  </si>
  <si>
    <t>Prosentase</t>
  </si>
  <si>
    <t>VOLUME 9   WADUK BESAR</t>
  </si>
  <si>
    <t>VOLUME 32 WADUK KECIL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</si>
</sst>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00_);_(* \(#,##0.000\);_(* &quot;-&quot;??_);_(@_)"/>
    <numFmt numFmtId="165" formatCode="_(* #,##0.000_);_(* \(#,##0.000\);_(* &quot;-&quot;?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2"/>
      <name val="Calibri"/>
      <family val="2"/>
    </font>
    <font>
      <sz val="12"/>
      <color theme="1"/>
      <name val="Calibri"/>
      <family val="2"/>
      <scheme val="minor"/>
    </font>
    <font>
      <sz val="7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5" fontId="6" fillId="2" borderId="1" xfId="0" quotePrefix="1" applyNumberFormat="1" applyFont="1" applyFill="1" applyBorder="1" applyAlignment="1">
      <alignment horizontal="center" vertical="center"/>
    </xf>
    <xf numFmtId="15" fontId="6" fillId="2" borderId="2" xfId="0" quotePrefix="1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5" fontId="6" fillId="2" borderId="2" xfId="0" applyNumberFormat="1" applyFont="1" applyFill="1" applyBorder="1" applyAlignment="1">
      <alignment horizontal="center" vertical="center"/>
    </xf>
    <xf numFmtId="1" fontId="6" fillId="2" borderId="2" xfId="0" quotePrefix="1" applyNumberFormat="1" applyFont="1" applyFill="1" applyBorder="1" applyAlignment="1">
      <alignment horizontal="center" vertical="center"/>
    </xf>
    <xf numFmtId="15" fontId="6" fillId="2" borderId="3" xfId="0" quotePrefix="1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39" fontId="3" fillId="2" borderId="26" xfId="1" applyNumberFormat="1" applyFont="1" applyFill="1" applyBorder="1" applyAlignment="1">
      <alignment vertical="center"/>
    </xf>
    <xf numFmtId="39" fontId="3" fillId="2" borderId="26" xfId="0" applyNumberFormat="1" applyFont="1" applyFill="1" applyBorder="1" applyAlignment="1">
      <alignment vertical="center"/>
    </xf>
    <xf numFmtId="43" fontId="3" fillId="2" borderId="26" xfId="1" applyNumberFormat="1" applyFont="1" applyFill="1" applyBorder="1" applyAlignment="1">
      <alignment vertical="center"/>
    </xf>
    <xf numFmtId="43" fontId="3" fillId="2" borderId="26" xfId="0" applyNumberFormat="1" applyFont="1" applyFill="1" applyBorder="1" applyAlignment="1">
      <alignment vertical="center"/>
    </xf>
    <xf numFmtId="43" fontId="3" fillId="2" borderId="25" xfId="1" applyNumberFormat="1" applyFont="1" applyFill="1" applyBorder="1" applyAlignment="1">
      <alignment horizontal="center" vertical="center"/>
    </xf>
    <xf numFmtId="164" fontId="3" fillId="2" borderId="27" xfId="0" applyNumberFormat="1" applyFont="1" applyFill="1" applyBorder="1" applyAlignment="1">
      <alignment horizontal="left" vertical="center" indent="1"/>
    </xf>
    <xf numFmtId="164" fontId="3" fillId="2" borderId="28" xfId="0" applyNumberFormat="1" applyFont="1" applyFill="1" applyBorder="1" applyAlignment="1">
      <alignment horizontal="left" vertical="center" indent="1"/>
    </xf>
    <xf numFmtId="0" fontId="7" fillId="2" borderId="2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39" fontId="3" fillId="2" borderId="25" xfId="1" applyNumberFormat="1" applyFont="1" applyFill="1" applyBorder="1" applyAlignment="1">
      <alignment vertical="center"/>
    </xf>
    <xf numFmtId="39" fontId="3" fillId="2" borderId="25" xfId="0" applyNumberFormat="1" applyFont="1" applyFill="1" applyBorder="1" applyAlignment="1">
      <alignment vertical="center"/>
    </xf>
    <xf numFmtId="43" fontId="3" fillId="2" borderId="25" xfId="1" applyNumberFormat="1" applyFont="1" applyFill="1" applyBorder="1" applyAlignment="1">
      <alignment vertical="center"/>
    </xf>
    <xf numFmtId="43" fontId="3" fillId="2" borderId="26" xfId="1" applyNumberFormat="1" applyFont="1" applyFill="1" applyBorder="1" applyAlignment="1">
      <alignment horizontal="center" vertical="center"/>
    </xf>
    <xf numFmtId="43" fontId="3" fillId="2" borderId="26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39" fontId="3" fillId="2" borderId="26" xfId="0" applyNumberFormat="1" applyFont="1" applyFill="1" applyBorder="1" applyAlignment="1">
      <alignment horizontal="right" vertical="center" indent="1"/>
    </xf>
    <xf numFmtId="39" fontId="3" fillId="2" borderId="26" xfId="1" quotePrefix="1" applyNumberFormat="1" applyFont="1" applyFill="1" applyBorder="1" applyAlignment="1">
      <alignment vertical="center"/>
    </xf>
    <xf numFmtId="39" fontId="9" fillId="2" borderId="26" xfId="1" applyNumberFormat="1" applyFont="1" applyFill="1" applyBorder="1" applyAlignment="1">
      <alignment horizontal="right" vertical="center" indent="1"/>
    </xf>
    <xf numFmtId="39" fontId="3" fillId="2" borderId="26" xfId="1" quotePrefix="1" applyNumberFormat="1" applyFont="1" applyFill="1" applyBorder="1" applyAlignment="1">
      <alignment horizontal="right" vertical="center" indent="1"/>
    </xf>
    <xf numFmtId="164" fontId="3" fillId="2" borderId="28" xfId="0" applyNumberFormat="1" applyFont="1" applyFill="1" applyBorder="1" applyAlignment="1">
      <alignment horizontal="right" vertical="center" indent="1"/>
    </xf>
    <xf numFmtId="39" fontId="9" fillId="2" borderId="26" xfId="1" quotePrefix="1" applyNumberFormat="1" applyFont="1" applyFill="1" applyBorder="1" applyAlignment="1">
      <alignment horizontal="right" vertical="center" indent="1"/>
    </xf>
    <xf numFmtId="43" fontId="9" fillId="2" borderId="26" xfId="1" applyNumberFormat="1" applyFont="1" applyFill="1" applyBorder="1" applyAlignment="1">
      <alignment horizontal="center" vertical="center"/>
    </xf>
    <xf numFmtId="43" fontId="3" fillId="2" borderId="26" xfId="1" quotePrefix="1" applyNumberFormat="1" applyFont="1" applyFill="1" applyBorder="1" applyAlignment="1">
      <alignment horizontal="center" vertical="center"/>
    </xf>
    <xf numFmtId="43" fontId="9" fillId="2" borderId="26" xfId="1" quotePrefix="1" applyNumberFormat="1" applyFont="1" applyFill="1" applyBorder="1" applyAlignment="1">
      <alignment horizontal="center" vertical="center"/>
    </xf>
    <xf numFmtId="164" fontId="3" fillId="2" borderId="30" xfId="0" applyNumberFormat="1" applyFont="1" applyFill="1" applyBorder="1" applyAlignment="1">
      <alignment horizontal="left" vertical="center" indent="1"/>
    </xf>
    <xf numFmtId="43" fontId="3" fillId="2" borderId="25" xfId="1" quotePrefix="1" applyNumberFormat="1" applyFont="1" applyFill="1" applyBorder="1" applyAlignment="1">
      <alignment horizontal="center" vertical="center"/>
    </xf>
    <xf numFmtId="43" fontId="9" fillId="2" borderId="25" xfId="1" quotePrefix="1" applyNumberFormat="1" applyFont="1" applyFill="1" applyBorder="1" applyAlignment="1">
      <alignment horizontal="center" vertical="center"/>
    </xf>
    <xf numFmtId="43" fontId="3" fillId="2" borderId="26" xfId="1" quotePrefix="1" applyNumberFormat="1" applyFont="1" applyFill="1" applyBorder="1" applyAlignment="1">
      <alignment vertical="center"/>
    </xf>
    <xf numFmtId="43" fontId="9" fillId="2" borderId="26" xfId="0" applyNumberFormat="1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39" fontId="3" fillId="2" borderId="32" xfId="1" applyNumberFormat="1" applyFont="1" applyFill="1" applyBorder="1" applyAlignment="1">
      <alignment vertical="center"/>
    </xf>
    <xf numFmtId="39" fontId="3" fillId="2" borderId="32" xfId="0" applyNumberFormat="1" applyFont="1" applyFill="1" applyBorder="1" applyAlignment="1">
      <alignment vertical="center"/>
    </xf>
    <xf numFmtId="39" fontId="3" fillId="2" borderId="22" xfId="1" applyNumberFormat="1" applyFont="1" applyFill="1" applyBorder="1" applyAlignment="1">
      <alignment vertical="center"/>
    </xf>
    <xf numFmtId="39" fontId="3" fillId="2" borderId="22" xfId="0" applyNumberFormat="1" applyFont="1" applyFill="1" applyBorder="1" applyAlignment="1">
      <alignment vertical="center"/>
    </xf>
    <xf numFmtId="39" fontId="9" fillId="2" borderId="22" xfId="0" applyNumberFormat="1" applyFont="1" applyFill="1" applyBorder="1" applyAlignment="1">
      <alignment horizontal="right" vertical="center" inden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23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9" fontId="3" fillId="2" borderId="5" xfId="2" applyFont="1" applyFill="1" applyBorder="1" applyAlignment="1">
      <alignment vertical="center"/>
    </xf>
    <xf numFmtId="9" fontId="9" fillId="2" borderId="5" xfId="2" applyNumberFormat="1" applyFont="1" applyFill="1" applyBorder="1" applyAlignment="1">
      <alignment horizontal="center" vertical="center"/>
    </xf>
    <xf numFmtId="9" fontId="3" fillId="2" borderId="33" xfId="2" applyNumberFormat="1" applyFont="1" applyFill="1" applyBorder="1" applyAlignment="1">
      <alignment horizontal="center" vertical="center"/>
    </xf>
    <xf numFmtId="9" fontId="3" fillId="2" borderId="23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3" fontId="3" fillId="3" borderId="26" xfId="1" applyNumberFormat="1" applyFont="1" applyFill="1" applyBorder="1"/>
    <xf numFmtId="9" fontId="3" fillId="2" borderId="22" xfId="2" applyFont="1" applyFill="1" applyBorder="1" applyAlignment="1">
      <alignment vertical="center"/>
    </xf>
    <xf numFmtId="43" fontId="7" fillId="2" borderId="22" xfId="0" applyNumberFormat="1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9" fontId="9" fillId="2" borderId="22" xfId="2" applyFont="1" applyFill="1" applyBorder="1" applyAlignment="1">
      <alignment horizontal="center" vertical="center"/>
    </xf>
    <xf numFmtId="9" fontId="3" fillId="2" borderId="2" xfId="2" applyNumberFormat="1" applyFont="1" applyFill="1" applyBorder="1" applyAlignment="1">
      <alignment horizontal="center" vertical="center"/>
    </xf>
    <xf numFmtId="9" fontId="3" fillId="2" borderId="20" xfId="2" applyNumberFormat="1" applyFont="1" applyFill="1" applyBorder="1" applyAlignment="1">
      <alignment horizontal="center" vertical="center"/>
    </xf>
    <xf numFmtId="165" fontId="11" fillId="2" borderId="3" xfId="0" applyNumberFormat="1" applyFont="1" applyFill="1" applyBorder="1" applyAlignment="1">
      <alignment horizontal="center" vertical="center"/>
    </xf>
    <xf numFmtId="9" fontId="3" fillId="2" borderId="0" xfId="2" applyFont="1" applyFill="1" applyAlignment="1">
      <alignment horizontal="center" vertical="center"/>
    </xf>
    <xf numFmtId="4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9" fontId="3" fillId="2" borderId="0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BENDUNG%20&amp;%20WADUK%202017/WADUK%202017/1.%20JANUARI/Waduk%20Minggu%20ke%20%20II%20JAN%20%20%20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(2)"/>
      <sheetName val="GRA JATENG"/>
      <sheetName val="GRAHAYU"/>
      <sheetName val="GRARWNING"/>
      <sheetName val="GRACABAN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8">
          <cell r="D18">
            <v>1726.8225980000002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5"/>
  <sheetViews>
    <sheetView tabSelected="1" workbookViewId="0">
      <selection activeCell="G18" sqref="G18"/>
    </sheetView>
  </sheetViews>
  <sheetFormatPr defaultRowHeight="15"/>
  <cols>
    <col min="2" max="11" width="17.28515625" customWidth="1"/>
  </cols>
  <sheetData>
    <row r="1" spans="1:11" ht="18.75">
      <c r="A1" s="1"/>
      <c r="B1" s="1"/>
      <c r="C1" s="1"/>
      <c r="D1" s="1"/>
      <c r="E1" s="1"/>
      <c r="F1" s="1"/>
      <c r="G1" s="1"/>
      <c r="H1" s="2"/>
      <c r="I1" s="2"/>
      <c r="J1" s="2"/>
      <c r="K1" s="2"/>
    </row>
    <row r="2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21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1.75" thickBot="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5.75" thickBot="1">
      <c r="A6" s="5"/>
      <c r="B6" s="6"/>
      <c r="C6" s="6"/>
      <c r="D6" s="6"/>
      <c r="E6" s="7">
        <v>9</v>
      </c>
      <c r="F6" s="8" t="s">
        <v>2</v>
      </c>
      <c r="G6" s="9">
        <v>2017</v>
      </c>
      <c r="H6" s="6"/>
      <c r="I6" s="6"/>
      <c r="J6" s="6"/>
      <c r="K6" s="10"/>
    </row>
    <row r="7" spans="1:11" ht="15.75">
      <c r="A7" s="11" t="s">
        <v>3</v>
      </c>
      <c r="B7" s="12" t="s">
        <v>4</v>
      </c>
      <c r="C7" s="12" t="s">
        <v>5</v>
      </c>
      <c r="D7" s="13" t="s">
        <v>6</v>
      </c>
      <c r="E7" s="14"/>
      <c r="F7" s="13" t="s">
        <v>7</v>
      </c>
      <c r="G7" s="14"/>
      <c r="H7" s="13" t="s">
        <v>8</v>
      </c>
      <c r="I7" s="14"/>
      <c r="J7" s="15" t="s">
        <v>9</v>
      </c>
      <c r="K7" s="16" t="s">
        <v>10</v>
      </c>
    </row>
    <row r="8" spans="1:11" ht="15.75">
      <c r="A8" s="17"/>
      <c r="B8" s="18"/>
      <c r="C8" s="18"/>
      <c r="D8" s="19" t="s">
        <v>11</v>
      </c>
      <c r="E8" s="19" t="s">
        <v>12</v>
      </c>
      <c r="F8" s="20" t="s">
        <v>11</v>
      </c>
      <c r="G8" s="19" t="s">
        <v>12</v>
      </c>
      <c r="H8" s="20" t="s">
        <v>11</v>
      </c>
      <c r="I8" s="19" t="s">
        <v>12</v>
      </c>
      <c r="J8" s="21"/>
      <c r="K8" s="22"/>
    </row>
    <row r="9" spans="1:11" ht="18.75" thickBot="1">
      <c r="A9" s="23"/>
      <c r="B9" s="24"/>
      <c r="C9" s="24"/>
      <c r="D9" s="25" t="s">
        <v>13</v>
      </c>
      <c r="E9" s="25" t="s">
        <v>14</v>
      </c>
      <c r="F9" s="26" t="s">
        <v>13</v>
      </c>
      <c r="G9" s="25" t="s">
        <v>14</v>
      </c>
      <c r="H9" s="26" t="s">
        <v>13</v>
      </c>
      <c r="I9" s="25" t="s">
        <v>14</v>
      </c>
      <c r="J9" s="27"/>
      <c r="K9" s="28"/>
    </row>
    <row r="10" spans="1:11" ht="16.5" thickBot="1">
      <c r="A10" s="29">
        <v>1</v>
      </c>
      <c r="B10" s="30">
        <v>2</v>
      </c>
      <c r="C10" s="30">
        <v>3</v>
      </c>
      <c r="D10" s="30">
        <v>4</v>
      </c>
      <c r="E10" s="30">
        <v>5</v>
      </c>
      <c r="F10" s="30">
        <v>6</v>
      </c>
      <c r="G10" s="30">
        <v>7</v>
      </c>
      <c r="H10" s="30">
        <v>8</v>
      </c>
      <c r="I10" s="30">
        <v>9</v>
      </c>
      <c r="J10" s="31">
        <v>10</v>
      </c>
      <c r="K10" s="32"/>
    </row>
    <row r="11" spans="1:11" ht="15.75">
      <c r="A11" s="33">
        <v>1</v>
      </c>
      <c r="B11" s="34" t="s">
        <v>15</v>
      </c>
      <c r="C11" s="35" t="s">
        <v>16</v>
      </c>
      <c r="D11" s="36">
        <v>55.77</v>
      </c>
      <c r="E11" s="37">
        <v>31.144597999999998</v>
      </c>
      <c r="F11" s="38">
        <v>48.85</v>
      </c>
      <c r="G11" s="39">
        <v>3.9569999999999999</v>
      </c>
      <c r="H11" s="40">
        <v>56.01</v>
      </c>
      <c r="I11" s="40">
        <v>32.805</v>
      </c>
      <c r="J11" s="41" t="s">
        <v>17</v>
      </c>
      <c r="K11" s="42">
        <f>IF(I12=0,"Waduk Kosong",)</f>
        <v>0</v>
      </c>
    </row>
    <row r="12" spans="1:11" ht="15.75">
      <c r="A12" s="43">
        <f>+A11+1</f>
        <v>2</v>
      </c>
      <c r="B12" s="44" t="s">
        <v>18</v>
      </c>
      <c r="C12" s="44" t="s">
        <v>16</v>
      </c>
      <c r="D12" s="45">
        <v>339.5</v>
      </c>
      <c r="E12" s="46">
        <v>7.77</v>
      </c>
      <c r="F12" s="47">
        <v>335.94</v>
      </c>
      <c r="G12" s="47">
        <v>4.7050000000000001</v>
      </c>
      <c r="H12" s="48">
        <v>339.6</v>
      </c>
      <c r="I12" s="49">
        <v>7.8550000000000004</v>
      </c>
      <c r="J12" s="41" t="s">
        <v>19</v>
      </c>
      <c r="K12" s="42">
        <f>IF(I13=0,"Waduk Kosong",)</f>
        <v>0</v>
      </c>
    </row>
    <row r="13" spans="1:11" ht="15.75">
      <c r="A13" s="43">
        <f t="shared" ref="A13:A47" si="0">+A12+1</f>
        <v>3</v>
      </c>
      <c r="B13" s="50" t="s">
        <v>20</v>
      </c>
      <c r="C13" s="44" t="s">
        <v>21</v>
      </c>
      <c r="D13" s="36">
        <v>77.5</v>
      </c>
      <c r="E13" s="37">
        <v>49.02</v>
      </c>
      <c r="F13" s="38">
        <v>67.27</v>
      </c>
      <c r="G13" s="39">
        <v>5.9859999999999998</v>
      </c>
      <c r="H13" s="48">
        <v>77.680000000000007</v>
      </c>
      <c r="I13" s="49">
        <v>50.206000000000003</v>
      </c>
      <c r="J13" s="41" t="s">
        <v>20</v>
      </c>
      <c r="K13" s="42">
        <f>IF(I11=0,"Waduk Kosong",)</f>
        <v>0</v>
      </c>
    </row>
    <row r="14" spans="1:11" ht="15.75">
      <c r="A14" s="43">
        <f t="shared" si="0"/>
        <v>4</v>
      </c>
      <c r="B14" s="50" t="s">
        <v>22</v>
      </c>
      <c r="C14" s="44" t="s">
        <v>23</v>
      </c>
      <c r="D14" s="36">
        <v>463.3</v>
      </c>
      <c r="E14" s="37">
        <v>49.9</v>
      </c>
      <c r="F14" s="38">
        <v>461.34</v>
      </c>
      <c r="G14" s="38">
        <v>14.48</v>
      </c>
      <c r="H14" s="37">
        <v>462.28</v>
      </c>
      <c r="I14" s="51">
        <v>29.047999999999998</v>
      </c>
      <c r="J14" s="41" t="s">
        <v>24</v>
      </c>
      <c r="K14" s="42">
        <f>IF(I14=0,"Waduk Kosong",)</f>
        <v>0</v>
      </c>
    </row>
    <row r="15" spans="1:11" ht="15.75">
      <c r="A15" s="43">
        <f t="shared" si="0"/>
        <v>5</v>
      </c>
      <c r="B15" s="44" t="s">
        <v>25</v>
      </c>
      <c r="C15" s="44" t="s">
        <v>26</v>
      </c>
      <c r="D15" s="36">
        <v>207</v>
      </c>
      <c r="E15" s="37">
        <v>9.5030000000000001</v>
      </c>
      <c r="F15" s="36">
        <v>195.72</v>
      </c>
      <c r="G15" s="52">
        <v>1.349</v>
      </c>
      <c r="H15" s="36">
        <v>207.06</v>
      </c>
      <c r="I15" s="53">
        <v>9.5820000000000007</v>
      </c>
      <c r="J15" s="41" t="s">
        <v>27</v>
      </c>
      <c r="K15" s="42">
        <f>IF(I15=0,"Waduk Kosong",)</f>
        <v>0</v>
      </c>
    </row>
    <row r="16" spans="1:11" ht="15.75">
      <c r="A16" s="43">
        <f t="shared" si="0"/>
        <v>6</v>
      </c>
      <c r="B16" s="44" t="s">
        <v>28</v>
      </c>
      <c r="C16" s="44" t="s">
        <v>26</v>
      </c>
      <c r="D16" s="36">
        <v>320</v>
      </c>
      <c r="E16" s="37">
        <v>5.1509999999999998</v>
      </c>
      <c r="F16" s="36">
        <v>308.10000000000002</v>
      </c>
      <c r="G16" s="52">
        <v>0.69499999999999995</v>
      </c>
      <c r="H16" s="36">
        <v>318.10000000000002</v>
      </c>
      <c r="I16" s="54">
        <v>4.024</v>
      </c>
      <c r="J16" s="41" t="s">
        <v>27</v>
      </c>
      <c r="K16" s="55" t="s">
        <v>29</v>
      </c>
    </row>
    <row r="17" spans="1:11" ht="15.75">
      <c r="A17" s="43">
        <f t="shared" si="0"/>
        <v>7</v>
      </c>
      <c r="B17" s="50" t="s">
        <v>30</v>
      </c>
      <c r="C17" s="44" t="s">
        <v>31</v>
      </c>
      <c r="D17" s="36">
        <v>90</v>
      </c>
      <c r="E17" s="37">
        <v>689.09100000000001</v>
      </c>
      <c r="F17" s="36">
        <v>76.59</v>
      </c>
      <c r="G17" s="36">
        <v>202.14599999999999</v>
      </c>
      <c r="H17" s="37">
        <v>87.64</v>
      </c>
      <c r="I17" s="53">
        <v>573.54200000000003</v>
      </c>
      <c r="J17" s="41" t="s">
        <v>32</v>
      </c>
      <c r="K17" s="42">
        <f t="shared" ref="K17:K23" si="1">IF(I17=0,"Waduk Kosong",)</f>
        <v>0</v>
      </c>
    </row>
    <row r="18" spans="1:11" ht="15.75">
      <c r="A18" s="43">
        <f t="shared" si="0"/>
        <v>8</v>
      </c>
      <c r="B18" s="44" t="s">
        <v>33</v>
      </c>
      <c r="C18" s="44" t="s">
        <v>34</v>
      </c>
      <c r="D18" s="36">
        <v>120.5</v>
      </c>
      <c r="E18" s="37">
        <v>2.0920000000000001</v>
      </c>
      <c r="F18" s="36">
        <v>113.13</v>
      </c>
      <c r="G18" s="37">
        <v>0.45800000000000002</v>
      </c>
      <c r="H18" s="52">
        <v>119.33</v>
      </c>
      <c r="I18" s="56">
        <v>1.5720000000000001</v>
      </c>
      <c r="J18" s="41" t="s">
        <v>35</v>
      </c>
      <c r="K18" s="42">
        <f t="shared" si="1"/>
        <v>0</v>
      </c>
    </row>
    <row r="19" spans="1:11" ht="15.75">
      <c r="A19" s="43">
        <f t="shared" si="0"/>
        <v>9</v>
      </c>
      <c r="B19" s="44" t="s">
        <v>36</v>
      </c>
      <c r="C19" s="44" t="s">
        <v>34</v>
      </c>
      <c r="D19" s="36">
        <v>120.8</v>
      </c>
      <c r="E19" s="37">
        <v>2.3530000000000002</v>
      </c>
      <c r="F19" s="36">
        <v>115.7</v>
      </c>
      <c r="G19" s="37">
        <v>0.45</v>
      </c>
      <c r="H19" s="52">
        <v>120.6</v>
      </c>
      <c r="I19" s="53">
        <v>2.2349999999999999</v>
      </c>
      <c r="J19" s="41" t="s">
        <v>35</v>
      </c>
      <c r="K19" s="42">
        <f t="shared" si="1"/>
        <v>0</v>
      </c>
    </row>
    <row r="20" spans="1:11" ht="15.75">
      <c r="A20" s="43">
        <f t="shared" si="0"/>
        <v>10</v>
      </c>
      <c r="B20" s="44" t="s">
        <v>37</v>
      </c>
      <c r="C20" s="44" t="s">
        <v>38</v>
      </c>
      <c r="D20" s="36">
        <v>46.5</v>
      </c>
      <c r="E20" s="36">
        <v>4.5999999999999996</v>
      </c>
      <c r="F20" s="36">
        <v>42.76</v>
      </c>
      <c r="G20" s="36">
        <v>1.81</v>
      </c>
      <c r="H20" s="36">
        <v>43.49</v>
      </c>
      <c r="I20" s="53">
        <v>0.83199999999999996</v>
      </c>
      <c r="J20" s="41" t="s">
        <v>39</v>
      </c>
      <c r="K20" s="42">
        <f t="shared" si="1"/>
        <v>0</v>
      </c>
    </row>
    <row r="21" spans="1:11" ht="15.75">
      <c r="A21" s="43">
        <f t="shared" si="0"/>
        <v>11</v>
      </c>
      <c r="B21" s="44" t="s">
        <v>40</v>
      </c>
      <c r="C21" s="44" t="s">
        <v>38</v>
      </c>
      <c r="D21" s="36">
        <v>51.5</v>
      </c>
      <c r="E21" s="37">
        <v>2.4159999999999999</v>
      </c>
      <c r="F21" s="36">
        <v>46.37</v>
      </c>
      <c r="G21" s="36">
        <v>0.78800000000000003</v>
      </c>
      <c r="H21" s="36">
        <v>51.47</v>
      </c>
      <c r="I21" s="53">
        <v>1.857</v>
      </c>
      <c r="J21" s="41" t="s">
        <v>41</v>
      </c>
      <c r="K21" s="42">
        <f t="shared" si="1"/>
        <v>0</v>
      </c>
    </row>
    <row r="22" spans="1:11" ht="15.75">
      <c r="A22" s="43">
        <f t="shared" si="0"/>
        <v>12</v>
      </c>
      <c r="B22" s="44" t="s">
        <v>42</v>
      </c>
      <c r="C22" s="44" t="s">
        <v>31</v>
      </c>
      <c r="D22" s="36">
        <v>81</v>
      </c>
      <c r="E22" s="37">
        <v>1.093</v>
      </c>
      <c r="F22" s="36">
        <v>75</v>
      </c>
      <c r="G22" s="37">
        <v>0.27200000000000002</v>
      </c>
      <c r="H22" s="36">
        <v>81.02</v>
      </c>
      <c r="I22" s="53">
        <v>1.093</v>
      </c>
      <c r="J22" s="41" t="s">
        <v>35</v>
      </c>
      <c r="K22" s="42">
        <f t="shared" si="1"/>
        <v>0</v>
      </c>
    </row>
    <row r="23" spans="1:11" ht="15.75">
      <c r="A23" s="43">
        <f t="shared" si="0"/>
        <v>13</v>
      </c>
      <c r="B23" s="44" t="s">
        <v>43</v>
      </c>
      <c r="C23" s="44" t="s">
        <v>31</v>
      </c>
      <c r="D23" s="36">
        <v>82.8</v>
      </c>
      <c r="E23" s="37">
        <v>0.42899999999999999</v>
      </c>
      <c r="F23" s="36">
        <v>81.19</v>
      </c>
      <c r="G23" s="37">
        <v>0.20399999999999999</v>
      </c>
      <c r="H23" s="36">
        <v>83.08</v>
      </c>
      <c r="I23" s="53">
        <v>0.42899999999999999</v>
      </c>
      <c r="J23" s="41" t="s">
        <v>35</v>
      </c>
      <c r="K23" s="42">
        <f t="shared" si="1"/>
        <v>0</v>
      </c>
    </row>
    <row r="24" spans="1:11" ht="15.75">
      <c r="A24" s="43">
        <f t="shared" si="0"/>
        <v>14</v>
      </c>
      <c r="B24" s="44" t="s">
        <v>44</v>
      </c>
      <c r="C24" s="44" t="s">
        <v>31</v>
      </c>
      <c r="D24" s="36">
        <v>69.95</v>
      </c>
      <c r="E24" s="37">
        <v>0.25</v>
      </c>
      <c r="F24" s="36">
        <v>68.63</v>
      </c>
      <c r="G24" s="36">
        <v>9.5000000000000001E-2</v>
      </c>
      <c r="H24" s="36">
        <v>70.459999999999994</v>
      </c>
      <c r="I24" s="53">
        <v>0.26400000000000001</v>
      </c>
      <c r="J24" s="41" t="s">
        <v>35</v>
      </c>
      <c r="K24" s="55" t="s">
        <v>29</v>
      </c>
    </row>
    <row r="25" spans="1:11" ht="15.75">
      <c r="A25" s="43">
        <f t="shared" si="0"/>
        <v>15</v>
      </c>
      <c r="B25" s="44" t="s">
        <v>45</v>
      </c>
      <c r="C25" s="44" t="s">
        <v>31</v>
      </c>
      <c r="D25" s="36">
        <v>48.2</v>
      </c>
      <c r="E25" s="37">
        <v>0.38500000000000001</v>
      </c>
      <c r="F25" s="36">
        <v>44.79</v>
      </c>
      <c r="G25" s="37">
        <v>2.7E-2</v>
      </c>
      <c r="H25" s="36">
        <v>47.04</v>
      </c>
      <c r="I25" s="53">
        <v>0.39800000000000002</v>
      </c>
      <c r="J25" s="41" t="s">
        <v>35</v>
      </c>
      <c r="K25" s="55" t="s">
        <v>29</v>
      </c>
    </row>
    <row r="26" spans="1:11" ht="15.75">
      <c r="A26" s="43">
        <f t="shared" si="0"/>
        <v>16</v>
      </c>
      <c r="B26" s="50" t="s">
        <v>46</v>
      </c>
      <c r="C26" s="44" t="s">
        <v>47</v>
      </c>
      <c r="D26" s="36">
        <v>136</v>
      </c>
      <c r="E26" s="37">
        <v>440</v>
      </c>
      <c r="F26" s="38">
        <v>127.96</v>
      </c>
      <c r="G26" s="38">
        <v>77.975999999999999</v>
      </c>
      <c r="H26" s="48">
        <v>131.66</v>
      </c>
      <c r="I26" s="57">
        <v>181.18799999999999</v>
      </c>
      <c r="J26" s="41" t="s">
        <v>48</v>
      </c>
      <c r="K26" s="42">
        <f>IF(I26=0,"Waduk Kosong",)</f>
        <v>0</v>
      </c>
    </row>
    <row r="27" spans="1:11" ht="15.75">
      <c r="A27" s="43">
        <f t="shared" si="0"/>
        <v>17</v>
      </c>
      <c r="B27" s="44" t="s">
        <v>49</v>
      </c>
      <c r="C27" s="44" t="s">
        <v>47</v>
      </c>
      <c r="D27" s="36">
        <v>113.5</v>
      </c>
      <c r="E27" s="37">
        <v>3.7519999999999998</v>
      </c>
      <c r="F27" s="38">
        <v>109.1</v>
      </c>
      <c r="G27" s="38">
        <v>1.8080000000000001</v>
      </c>
      <c r="H27" s="58">
        <v>113.05</v>
      </c>
      <c r="I27" s="57">
        <v>3.5390000000000001</v>
      </c>
      <c r="J27" s="41" t="s">
        <v>48</v>
      </c>
      <c r="K27" s="42">
        <f>IF(I27=0,"Waduk Kosong",)</f>
        <v>0</v>
      </c>
    </row>
    <row r="28" spans="1:11" ht="15.75">
      <c r="A28" s="43">
        <f t="shared" si="0"/>
        <v>18</v>
      </c>
      <c r="B28" s="44" t="s">
        <v>50</v>
      </c>
      <c r="C28" s="44" t="s">
        <v>47</v>
      </c>
      <c r="D28" s="36">
        <v>225.4</v>
      </c>
      <c r="E28" s="36">
        <v>1.2</v>
      </c>
      <c r="F28" s="38">
        <v>223.78</v>
      </c>
      <c r="G28" s="38">
        <v>0.24299999999999999</v>
      </c>
      <c r="H28" s="48">
        <v>224.95</v>
      </c>
      <c r="I28" s="57">
        <v>0.46100000000000002</v>
      </c>
      <c r="J28" s="41" t="s">
        <v>48</v>
      </c>
      <c r="K28" s="42">
        <f t="shared" ref="K28:K48" si="2">IF(I28=0,"Waduk Kosong",)</f>
        <v>0</v>
      </c>
    </row>
    <row r="29" spans="1:11" ht="15.75">
      <c r="A29" s="43">
        <f t="shared" si="0"/>
        <v>19</v>
      </c>
      <c r="B29" s="44" t="s">
        <v>51</v>
      </c>
      <c r="C29" s="44" t="s">
        <v>47</v>
      </c>
      <c r="D29" s="36">
        <v>224</v>
      </c>
      <c r="E29" s="37">
        <v>0.6</v>
      </c>
      <c r="F29" s="38">
        <v>221.2</v>
      </c>
      <c r="G29" s="38">
        <v>0.36499999999999999</v>
      </c>
      <c r="H29" s="58">
        <v>224.02</v>
      </c>
      <c r="I29" s="59">
        <v>0.60199999999999998</v>
      </c>
      <c r="J29" s="41" t="s">
        <v>48</v>
      </c>
      <c r="K29" s="42">
        <f t="shared" si="2"/>
        <v>0</v>
      </c>
    </row>
    <row r="30" spans="1:11" ht="15.75">
      <c r="A30" s="43">
        <f t="shared" si="0"/>
        <v>20</v>
      </c>
      <c r="B30" s="44" t="s">
        <v>52</v>
      </c>
      <c r="C30" s="44" t="s">
        <v>47</v>
      </c>
      <c r="D30" s="36">
        <v>196</v>
      </c>
      <c r="E30" s="37">
        <v>1.5820000000000001</v>
      </c>
      <c r="F30" s="38">
        <v>192.66</v>
      </c>
      <c r="G30" s="38">
        <v>1.04</v>
      </c>
      <c r="H30" s="58">
        <v>195.84</v>
      </c>
      <c r="I30" s="57">
        <v>1.595</v>
      </c>
      <c r="J30" s="41" t="s">
        <v>48</v>
      </c>
      <c r="K30" s="42">
        <f t="shared" si="2"/>
        <v>0</v>
      </c>
    </row>
    <row r="31" spans="1:11" ht="15.75">
      <c r="A31" s="43">
        <f t="shared" si="0"/>
        <v>21</v>
      </c>
      <c r="B31" s="44" t="s">
        <v>53</v>
      </c>
      <c r="C31" s="44" t="s">
        <v>47</v>
      </c>
      <c r="D31" s="36">
        <v>174</v>
      </c>
      <c r="E31" s="37">
        <v>0.47899999999999998</v>
      </c>
      <c r="F31" s="38">
        <v>173.04</v>
      </c>
      <c r="G31" s="38">
        <v>0.14099999999999999</v>
      </c>
      <c r="H31" s="58">
        <v>167</v>
      </c>
      <c r="I31" s="57">
        <v>0</v>
      </c>
      <c r="J31" s="41" t="s">
        <v>48</v>
      </c>
      <c r="K31" s="60" t="str">
        <f t="shared" si="2"/>
        <v>Waduk Kosong</v>
      </c>
    </row>
    <row r="32" spans="1:11" ht="15.75">
      <c r="A32" s="33">
        <f t="shared" si="0"/>
        <v>22</v>
      </c>
      <c r="B32" s="35" t="s">
        <v>54</v>
      </c>
      <c r="C32" s="35" t="s">
        <v>47</v>
      </c>
      <c r="D32" s="45">
        <v>229.1</v>
      </c>
      <c r="E32" s="46">
        <v>0.79200000000000004</v>
      </c>
      <c r="F32" s="47">
        <v>224.8</v>
      </c>
      <c r="G32" s="47">
        <v>0.41699999999999998</v>
      </c>
      <c r="H32" s="61">
        <v>229.1</v>
      </c>
      <c r="I32" s="62">
        <v>0.81299999999999994</v>
      </c>
      <c r="J32" s="41" t="s">
        <v>48</v>
      </c>
      <c r="K32" s="42">
        <f t="shared" si="2"/>
        <v>0</v>
      </c>
    </row>
    <row r="33" spans="1:11" ht="15.75">
      <c r="A33" s="43">
        <f t="shared" si="0"/>
        <v>23</v>
      </c>
      <c r="B33" s="44" t="s">
        <v>55</v>
      </c>
      <c r="C33" s="44" t="s">
        <v>47</v>
      </c>
      <c r="D33" s="36">
        <v>249</v>
      </c>
      <c r="E33" s="37">
        <v>2.1240000000000001</v>
      </c>
      <c r="F33" s="38">
        <v>242.52</v>
      </c>
      <c r="G33" s="38">
        <v>0.53500000000000003</v>
      </c>
      <c r="H33" s="58">
        <v>249</v>
      </c>
      <c r="I33" s="59">
        <v>2.1240000000000001</v>
      </c>
      <c r="J33" s="41" t="s">
        <v>48</v>
      </c>
      <c r="K33" s="42">
        <f t="shared" si="2"/>
        <v>0</v>
      </c>
    </row>
    <row r="34" spans="1:11" ht="15.75">
      <c r="A34" s="43">
        <f t="shared" si="0"/>
        <v>24</v>
      </c>
      <c r="B34" s="44" t="s">
        <v>56</v>
      </c>
      <c r="C34" s="44" t="s">
        <v>57</v>
      </c>
      <c r="D34" s="36">
        <v>164.75</v>
      </c>
      <c r="E34" s="36">
        <v>5</v>
      </c>
      <c r="F34" s="38">
        <v>167.61</v>
      </c>
      <c r="G34" s="38">
        <v>1.599</v>
      </c>
      <c r="H34" s="48">
        <v>157.65</v>
      </c>
      <c r="I34" s="59">
        <v>1.571</v>
      </c>
      <c r="J34" s="41" t="s">
        <v>48</v>
      </c>
      <c r="K34" s="42">
        <f t="shared" si="2"/>
        <v>0</v>
      </c>
    </row>
    <row r="35" spans="1:11" ht="15.75">
      <c r="A35" s="43">
        <f t="shared" si="0"/>
        <v>25</v>
      </c>
      <c r="B35" s="44" t="s">
        <v>58</v>
      </c>
      <c r="C35" s="44" t="s">
        <v>57</v>
      </c>
      <c r="D35" s="36">
        <v>179.1</v>
      </c>
      <c r="E35" s="37">
        <v>4.2</v>
      </c>
      <c r="F35" s="63">
        <v>173.09</v>
      </c>
      <c r="G35" s="63">
        <v>1.331</v>
      </c>
      <c r="H35" s="48">
        <v>178.25</v>
      </c>
      <c r="I35" s="57">
        <v>3.5430000000000001</v>
      </c>
      <c r="J35" s="41" t="s">
        <v>48</v>
      </c>
      <c r="K35" s="42">
        <f t="shared" si="2"/>
        <v>0</v>
      </c>
    </row>
    <row r="36" spans="1:11" ht="15.75">
      <c r="A36" s="43">
        <f t="shared" si="0"/>
        <v>26</v>
      </c>
      <c r="B36" s="44" t="s">
        <v>59</v>
      </c>
      <c r="C36" s="44" t="s">
        <v>60</v>
      </c>
      <c r="D36" s="36">
        <v>325.56</v>
      </c>
      <c r="E36" s="37">
        <v>0.70099999999999996</v>
      </c>
      <c r="F36" s="63">
        <v>317.05</v>
      </c>
      <c r="G36" s="63">
        <v>0.157</v>
      </c>
      <c r="H36" s="58">
        <v>323.26</v>
      </c>
      <c r="I36" s="59">
        <v>0.499</v>
      </c>
      <c r="J36" s="41" t="s">
        <v>48</v>
      </c>
      <c r="K36" s="42">
        <f t="shared" si="2"/>
        <v>0</v>
      </c>
    </row>
    <row r="37" spans="1:11" ht="15.75">
      <c r="A37" s="43">
        <f t="shared" si="0"/>
        <v>27</v>
      </c>
      <c r="B37" s="44" t="s">
        <v>61</v>
      </c>
      <c r="C37" s="44" t="s">
        <v>60</v>
      </c>
      <c r="D37" s="36">
        <v>129.19999999999999</v>
      </c>
      <c r="E37" s="37">
        <v>0.5</v>
      </c>
      <c r="F37" s="38">
        <v>124.46</v>
      </c>
      <c r="G37" s="38">
        <v>7.0000000000000007E-2</v>
      </c>
      <c r="H37" s="58">
        <v>129.19999999999999</v>
      </c>
      <c r="I37" s="57">
        <v>0.5</v>
      </c>
      <c r="J37" s="41" t="s">
        <v>48</v>
      </c>
      <c r="K37" s="42">
        <f t="shared" si="2"/>
        <v>0</v>
      </c>
    </row>
    <row r="38" spans="1:11" ht="15.75">
      <c r="A38" s="43">
        <f t="shared" si="0"/>
        <v>28</v>
      </c>
      <c r="B38" s="44" t="s">
        <v>62</v>
      </c>
      <c r="C38" s="44" t="s">
        <v>60</v>
      </c>
      <c r="D38" s="36">
        <v>282.77999999999997</v>
      </c>
      <c r="E38" s="37">
        <v>0.51300000000000001</v>
      </c>
      <c r="F38" s="38">
        <v>279.23</v>
      </c>
      <c r="G38" s="38">
        <v>0.14899999999999999</v>
      </c>
      <c r="H38" s="48">
        <v>279.77999999999997</v>
      </c>
      <c r="I38" s="57">
        <v>0.185</v>
      </c>
      <c r="J38" s="41" t="s">
        <v>48</v>
      </c>
      <c r="K38" s="42">
        <f t="shared" si="2"/>
        <v>0</v>
      </c>
    </row>
    <row r="39" spans="1:11" ht="15.75">
      <c r="A39" s="43">
        <f t="shared" si="0"/>
        <v>29</v>
      </c>
      <c r="B39" s="44" t="s">
        <v>63</v>
      </c>
      <c r="C39" s="44" t="s">
        <v>60</v>
      </c>
      <c r="D39" s="36">
        <v>99</v>
      </c>
      <c r="E39" s="37">
        <v>2.6110000000000002</v>
      </c>
      <c r="F39" s="38">
        <v>92.31</v>
      </c>
      <c r="G39" s="38">
        <v>0.22700000000000001</v>
      </c>
      <c r="H39" s="58">
        <v>99</v>
      </c>
      <c r="I39" s="59">
        <v>2.6110000000000002</v>
      </c>
      <c r="J39" s="41" t="s">
        <v>48</v>
      </c>
      <c r="K39" s="42">
        <f t="shared" si="2"/>
        <v>0</v>
      </c>
    </row>
    <row r="40" spans="1:11" ht="15.75">
      <c r="A40" s="43">
        <f t="shared" si="0"/>
        <v>30</v>
      </c>
      <c r="B40" s="44" t="s">
        <v>64</v>
      </c>
      <c r="C40" s="44" t="s">
        <v>60</v>
      </c>
      <c r="D40" s="36">
        <v>189.7</v>
      </c>
      <c r="E40" s="36">
        <v>7.9000000000000001E-2</v>
      </c>
      <c r="F40" s="38">
        <v>188.8</v>
      </c>
      <c r="G40" s="38">
        <v>4.3999999999999997E-2</v>
      </c>
      <c r="H40" s="58">
        <v>189.1</v>
      </c>
      <c r="I40" s="59">
        <v>6.4000000000000001E-2</v>
      </c>
      <c r="J40" s="41" t="s">
        <v>48</v>
      </c>
      <c r="K40" s="42">
        <f t="shared" si="2"/>
        <v>0</v>
      </c>
    </row>
    <row r="41" spans="1:11" ht="15.75">
      <c r="A41" s="43">
        <f t="shared" si="0"/>
        <v>31</v>
      </c>
      <c r="B41" s="44" t="s">
        <v>65</v>
      </c>
      <c r="C41" s="44" t="s">
        <v>60</v>
      </c>
      <c r="D41" s="36">
        <v>171.19</v>
      </c>
      <c r="E41" s="37">
        <v>9.6879999999999994E-2</v>
      </c>
      <c r="F41" s="38">
        <v>169.75</v>
      </c>
      <c r="G41" s="39">
        <v>6.3E-2</v>
      </c>
      <c r="H41" s="58">
        <v>170.99</v>
      </c>
      <c r="I41" s="59">
        <v>9.0999999999999998E-2</v>
      </c>
      <c r="J41" s="41" t="s">
        <v>48</v>
      </c>
      <c r="K41" s="42">
        <f t="shared" si="2"/>
        <v>0</v>
      </c>
    </row>
    <row r="42" spans="1:11" ht="15.75">
      <c r="A42" s="43">
        <f t="shared" si="0"/>
        <v>32</v>
      </c>
      <c r="B42" s="44" t="s">
        <v>66</v>
      </c>
      <c r="C42" s="44" t="s">
        <v>67</v>
      </c>
      <c r="D42" s="36">
        <v>142.6</v>
      </c>
      <c r="E42" s="37">
        <v>9.157</v>
      </c>
      <c r="F42" s="38">
        <v>139.97</v>
      </c>
      <c r="G42" s="38">
        <v>2.863</v>
      </c>
      <c r="H42" s="48">
        <v>139.79</v>
      </c>
      <c r="I42" s="64">
        <v>2.3570000000000002</v>
      </c>
      <c r="J42" s="41" t="s">
        <v>48</v>
      </c>
      <c r="K42" s="42">
        <f t="shared" si="2"/>
        <v>0</v>
      </c>
    </row>
    <row r="43" spans="1:11" ht="15.75">
      <c r="A43" s="43">
        <f t="shared" si="0"/>
        <v>33</v>
      </c>
      <c r="B43" s="44" t="s">
        <v>68</v>
      </c>
      <c r="C43" s="44" t="s">
        <v>67</v>
      </c>
      <c r="D43" s="36">
        <v>239.5</v>
      </c>
      <c r="E43" s="37">
        <v>2.6720000000000002</v>
      </c>
      <c r="F43" s="38">
        <v>235.29</v>
      </c>
      <c r="G43" s="39">
        <v>0.56200000000000006</v>
      </c>
      <c r="H43" s="48">
        <v>238.7</v>
      </c>
      <c r="I43" s="64">
        <v>2.2440000000000002</v>
      </c>
      <c r="J43" s="41" t="s">
        <v>48</v>
      </c>
      <c r="K43" s="42">
        <f t="shared" si="2"/>
        <v>0</v>
      </c>
    </row>
    <row r="44" spans="1:11" ht="15.75">
      <c r="A44" s="43">
        <f t="shared" si="0"/>
        <v>34</v>
      </c>
      <c r="B44" s="44" t="s">
        <v>69</v>
      </c>
      <c r="C44" s="44" t="s">
        <v>70</v>
      </c>
      <c r="D44" s="36">
        <v>120.5</v>
      </c>
      <c r="E44" s="37">
        <v>3.677</v>
      </c>
      <c r="F44" s="38">
        <v>118.7</v>
      </c>
      <c r="G44" s="38">
        <v>0.85799999999999998</v>
      </c>
      <c r="H44" s="48">
        <v>120.5</v>
      </c>
      <c r="I44" s="57">
        <v>3.677</v>
      </c>
      <c r="J44" s="41" t="s">
        <v>48</v>
      </c>
      <c r="K44" s="42">
        <f t="shared" si="2"/>
        <v>0</v>
      </c>
    </row>
    <row r="45" spans="1:11" ht="15.75">
      <c r="A45" s="43">
        <f t="shared" si="0"/>
        <v>35</v>
      </c>
      <c r="B45" s="44" t="s">
        <v>71</v>
      </c>
      <c r="C45" s="44" t="s">
        <v>72</v>
      </c>
      <c r="D45" s="36">
        <v>110.56</v>
      </c>
      <c r="E45" s="37">
        <v>2.75</v>
      </c>
      <c r="F45" s="38">
        <v>107.79</v>
      </c>
      <c r="G45" s="38">
        <v>0.45200000000000001</v>
      </c>
      <c r="H45" s="48">
        <v>110.56</v>
      </c>
      <c r="I45" s="57">
        <v>2.75</v>
      </c>
      <c r="J45" s="41" t="s">
        <v>48</v>
      </c>
      <c r="K45" s="42">
        <f t="shared" si="2"/>
        <v>0</v>
      </c>
    </row>
    <row r="46" spans="1:11" ht="15.75">
      <c r="A46" s="43">
        <v>36</v>
      </c>
      <c r="B46" s="50" t="s">
        <v>73</v>
      </c>
      <c r="C46" s="44" t="s">
        <v>74</v>
      </c>
      <c r="D46" s="36">
        <v>72</v>
      </c>
      <c r="E46" s="37">
        <v>38.036000000000001</v>
      </c>
      <c r="F46" s="36">
        <v>47.95</v>
      </c>
      <c r="G46" s="37">
        <v>1.9730000000000001</v>
      </c>
      <c r="H46" s="48">
        <v>69.75</v>
      </c>
      <c r="I46" s="64">
        <v>32.692</v>
      </c>
      <c r="J46" s="41" t="s">
        <v>73</v>
      </c>
      <c r="K46" s="42">
        <f t="shared" si="2"/>
        <v>0</v>
      </c>
    </row>
    <row r="47" spans="1:11" ht="15.75">
      <c r="A47" s="43">
        <f t="shared" si="0"/>
        <v>37</v>
      </c>
      <c r="B47" s="50" t="s">
        <v>75</v>
      </c>
      <c r="C47" s="44" t="s">
        <v>74</v>
      </c>
      <c r="D47" s="36">
        <v>185</v>
      </c>
      <c r="E47" s="37">
        <v>388.72199999999998</v>
      </c>
      <c r="F47" s="36">
        <v>163</v>
      </c>
      <c r="G47" s="37">
        <v>183.77</v>
      </c>
      <c r="H47" s="48">
        <v>181.06</v>
      </c>
      <c r="I47" s="64">
        <v>347.74200000000002</v>
      </c>
      <c r="J47" s="41" t="s">
        <v>76</v>
      </c>
      <c r="K47" s="42">
        <f t="shared" si="2"/>
        <v>0</v>
      </c>
    </row>
    <row r="48" spans="1:11" ht="15.75">
      <c r="A48" s="65">
        <v>38</v>
      </c>
      <c r="B48" s="50" t="s">
        <v>77</v>
      </c>
      <c r="C48" s="44" t="s">
        <v>78</v>
      </c>
      <c r="D48" s="36">
        <v>231</v>
      </c>
      <c r="E48" s="37">
        <v>23.24</v>
      </c>
      <c r="F48" s="48">
        <v>229.1</v>
      </c>
      <c r="G48" s="49">
        <v>11.16</v>
      </c>
      <c r="H48" s="37">
        <v>229.99</v>
      </c>
      <c r="I48" s="53">
        <v>15.92</v>
      </c>
      <c r="J48" s="41" t="s">
        <v>79</v>
      </c>
      <c r="K48" s="42">
        <f t="shared" si="2"/>
        <v>0</v>
      </c>
    </row>
    <row r="49" spans="1:11" ht="15.75">
      <c r="A49" s="33">
        <v>39</v>
      </c>
      <c r="B49" s="34" t="s">
        <v>80</v>
      </c>
      <c r="C49" s="35" t="s">
        <v>23</v>
      </c>
      <c r="D49" s="45">
        <v>149.30000000000001</v>
      </c>
      <c r="E49" s="46">
        <v>17.670000000000002</v>
      </c>
      <c r="F49" s="45">
        <v>149.30000000000001</v>
      </c>
      <c r="G49" s="46">
        <v>17.670000000000002</v>
      </c>
      <c r="H49" s="45">
        <v>149.55699999999999</v>
      </c>
      <c r="I49" s="46">
        <v>17.934000000000001</v>
      </c>
      <c r="J49" s="41" t="s">
        <v>81</v>
      </c>
      <c r="K49" s="42">
        <f>IF(I49=0,"Waduk Kosong",)</f>
        <v>0</v>
      </c>
    </row>
    <row r="50" spans="1:11" ht="15.75">
      <c r="A50" s="43">
        <f>+A49+1</f>
        <v>40</v>
      </c>
      <c r="B50" s="44" t="s">
        <v>82</v>
      </c>
      <c r="C50" s="44" t="s">
        <v>38</v>
      </c>
      <c r="D50" s="36">
        <v>39</v>
      </c>
      <c r="E50" s="37">
        <v>0.47399999999999998</v>
      </c>
      <c r="F50" s="36">
        <v>38.549999999999997</v>
      </c>
      <c r="G50" s="37">
        <v>0.34</v>
      </c>
      <c r="H50" s="36">
        <v>39.01</v>
      </c>
      <c r="I50" s="37">
        <v>0.47599999999999998</v>
      </c>
      <c r="J50" s="41"/>
      <c r="K50" s="42">
        <f>IF(I50=0,"Waduk Kosong",)</f>
        <v>0</v>
      </c>
    </row>
    <row r="51" spans="1:11" ht="16.5" thickBot="1">
      <c r="A51" s="66">
        <v>41</v>
      </c>
      <c r="B51" s="67" t="s">
        <v>83</v>
      </c>
      <c r="C51" s="67" t="s">
        <v>38</v>
      </c>
      <c r="D51" s="68">
        <v>70</v>
      </c>
      <c r="E51" s="69">
        <v>0.81699999999999995</v>
      </c>
      <c r="F51" s="68">
        <v>69.900000000000006</v>
      </c>
      <c r="G51" s="69">
        <v>0.8</v>
      </c>
      <c r="H51" s="68">
        <v>70.03</v>
      </c>
      <c r="I51" s="69">
        <v>0.82199999999999995</v>
      </c>
      <c r="J51" s="41"/>
      <c r="K51" s="42">
        <f>IF(I51=0,"Waduk Kosong",)</f>
        <v>0</v>
      </c>
    </row>
    <row r="52" spans="1:11" ht="16.5" thickBot="1">
      <c r="A52" s="29"/>
      <c r="B52" s="30" t="s">
        <v>84</v>
      </c>
      <c r="C52" s="30"/>
      <c r="D52" s="70"/>
      <c r="E52" s="71">
        <f>SUM(E11:E51)</f>
        <v>1806.642478</v>
      </c>
      <c r="F52" s="70"/>
      <c r="G52" s="71">
        <f>SUM(G14:G51)</f>
        <v>529.38700000000006</v>
      </c>
      <c r="H52" s="70"/>
      <c r="I52" s="72">
        <f>SUM(I11:I51)</f>
        <v>1341.742</v>
      </c>
      <c r="J52" s="73"/>
      <c r="K52" s="74"/>
    </row>
    <row r="53" spans="1:11" ht="16.5" thickBot="1">
      <c r="A53" s="75" t="s">
        <v>85</v>
      </c>
      <c r="B53" s="76" t="s">
        <v>86</v>
      </c>
      <c r="C53" s="76"/>
      <c r="D53" s="77"/>
      <c r="E53" s="78"/>
      <c r="F53" s="79"/>
      <c r="G53" s="80">
        <v>1</v>
      </c>
      <c r="H53" s="77"/>
      <c r="I53" s="81">
        <f>IFERROR(+I52/G52,0)</f>
        <v>2.5345201147742573</v>
      </c>
      <c r="J53" s="82"/>
      <c r="K53" s="83"/>
    </row>
    <row r="54" spans="1:11" ht="16.5" thickBot="1">
      <c r="A54" s="84"/>
      <c r="B54" s="31" t="s">
        <v>87</v>
      </c>
      <c r="C54" s="85"/>
      <c r="D54" s="86">
        <f>'[1]RINCI 1'!D18</f>
        <v>1726.8225980000002</v>
      </c>
      <c r="E54" s="87">
        <v>1</v>
      </c>
      <c r="F54" s="88" t="s">
        <v>85</v>
      </c>
      <c r="G54" s="87">
        <f>+G52/E52*100%</f>
        <v>0.29302255783670333</v>
      </c>
      <c r="H54" s="89"/>
      <c r="I54" s="90">
        <f>+I52/E52</f>
        <v>0.74267156691972791</v>
      </c>
      <c r="J54" s="91"/>
      <c r="K54" s="92"/>
    </row>
    <row r="55" spans="1:11" ht="16.5" thickBot="1">
      <c r="A55" s="84"/>
      <c r="B55" s="31" t="s">
        <v>88</v>
      </c>
      <c r="C55" s="85"/>
      <c r="D55" s="93">
        <f>E52-D54</f>
        <v>79.819879999999785</v>
      </c>
      <c r="E55" s="94"/>
      <c r="F55" s="95"/>
      <c r="G55" s="94"/>
      <c r="H55" s="96"/>
      <c r="I55" s="94"/>
      <c r="J55" s="97"/>
      <c r="K55" s="97"/>
    </row>
  </sheetData>
  <mergeCells count="10">
    <mergeCell ref="A2:K3"/>
    <mergeCell ref="A4:K4"/>
    <mergeCell ref="A7:A9"/>
    <mergeCell ref="B7:B9"/>
    <mergeCell ref="C7:C9"/>
    <mergeCell ref="D7:E7"/>
    <mergeCell ref="F7:G7"/>
    <mergeCell ref="H7:I7"/>
    <mergeCell ref="J7:J9"/>
    <mergeCell ref="K7:K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DPSDA</dc:creator>
  <cp:lastModifiedBy>DPSDA</cp:lastModifiedBy>
  <dcterms:created xsi:type="dcterms:W3CDTF">2017-04-10T02:57:49Z</dcterms:created>
  <dcterms:modified xsi:type="dcterms:W3CDTF">2017-04-10T02:58:12Z</dcterms:modified>
</cp:coreProperties>
</file>