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2767" windowWidth="23070" windowHeight="11505" tabRatio="348" activeTab="0"/>
  </bookViews>
  <sheets>
    <sheet name="SMG" sheetId="1" r:id="rId1"/>
    <sheet name="Sheet1" sheetId="2" r:id="rId2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7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<sst xmlns="http://schemas.openxmlformats.org/spreadsheetml/2006/main" count="312" uniqueCount="131">
  <si>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</si>
  <si>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</si>
  <si>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</si>
  <si>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</si>
  <si>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</si>
  <si>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</si>
  <si>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</si>
  <si>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</si>
  <si>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</si>
  <si>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</si>
  <si>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</si>
  <si>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</si>
  <si>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</si>
  <si>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</si>
  <si>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</si>
  <si>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</si>
  <si>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</si>
  <si>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</si>
  <si>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</si>
  <si>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HIJAU</t>
  </si>
  <si>
    <t>KACANG TANAH</t>
  </si>
  <si>
    <t>KETELA POHON</t>
  </si>
  <si>
    <t>Rp.</t>
  </si>
  <si>
    <t>Pasar Karangayu</t>
  </si>
  <si>
    <t>Pasar. Johar</t>
  </si>
  <si>
    <t>Pasar Gayamsari</t>
  </si>
  <si>
    <t>Pasar Peterongan</t>
  </si>
  <si>
    <t>Kemarin</t>
  </si>
  <si>
    <t>Hari ini</t>
  </si>
  <si>
    <t>KOTA SEMARANG</t>
  </si>
  <si>
    <t xml:space="preserve"> </t>
  </si>
  <si>
    <t>SEMEN GRESIK</t>
  </si>
  <si>
    <t>SEMEN TIGA RODA</t>
  </si>
  <si>
    <t>kg</t>
  </si>
  <si>
    <t>BAWANG PUTIH</t>
  </si>
  <si>
    <t>SEMEN HOLCIM</t>
  </si>
  <si>
    <t>Lampiran : 3</t>
  </si>
  <si>
    <t>3 kg</t>
  </si>
  <si>
    <t xml:space="preserve">CABE </t>
  </si>
  <si>
    <t>- Rawit Merah</t>
  </si>
  <si>
    <t>- Rawit Hijau</t>
  </si>
  <si>
    <t>12 kg</t>
  </si>
  <si>
    <t>Pasar Bulu</t>
  </si>
  <si>
    <t xml:space="preserve">ELPIJI  (Gas) </t>
  </si>
  <si>
    <t>- IR64 (kw premium)</t>
  </si>
  <si>
    <t xml:space="preserve">- Kristal Putih (kw medium) </t>
  </si>
  <si>
    <t>- IR64 (kw medium)</t>
  </si>
  <si>
    <t>liter</t>
  </si>
  <si>
    <t>- Curah (tanpa merek)</t>
  </si>
  <si>
    <t>400gr</t>
  </si>
  <si>
    <t>- Ex. Impor</t>
  </si>
  <si>
    <t>- Kuning Lokal</t>
  </si>
  <si>
    <t>- Halus</t>
  </si>
  <si>
    <t>BAHAN POKOK</t>
  </si>
  <si>
    <t>BAHAN STRATEGIS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</si>
  <si>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</si>
  <si>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</si>
  <si>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</si>
  <si>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</si>
  <si>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</si>
  <si>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</si>
  <si>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</si>
  <si>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</si>
  <si>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</si>
  <si>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PAKU</t>
  </si>
  <si>
    <t>PUPUK</t>
  </si>
  <si>
    <t>- NPK</t>
  </si>
  <si>
    <t>- SP36</t>
  </si>
  <si>
    <t>- UREA</t>
  </si>
  <si>
    <t>- ZA</t>
  </si>
  <si>
    <t>- ORGANIK</t>
  </si>
  <si>
    <t>MG ini</t>
  </si>
  <si>
    <t>- panjang 20mm</t>
  </si>
  <si>
    <t>- panjang 30mm</t>
  </si>
  <si>
    <t>- panjang 40mm</t>
  </si>
  <si>
    <t>- panjang 50mm</t>
  </si>
  <si>
    <t>- panjang 70mm</t>
  </si>
  <si>
    <t>- panjang 100mm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</si>
  <si>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</si>
  <si>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</si>
  <si>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</si>
  <si>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</si>
  <si>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</si>
  <si>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</si>
  <si>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</si>
  <si>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</si>
  <si>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Balok (4x6x400cm) Kruing</t>
  </si>
  <si>
    <t>- Papan (20x2x200cm) Kruing</t>
  </si>
  <si>
    <t>- Merk Bimoli (botol)</t>
  </si>
  <si>
    <t>- Telur Ayam Kampung (per 21 biji)</t>
  </si>
  <si>
    <t>Ikan Asin Teri</t>
  </si>
  <si>
    <t>Batang</t>
  </si>
  <si>
    <t>- Indomie Ayam Bawang</t>
  </si>
  <si>
    <t>Ikan Laut Kembung</t>
  </si>
  <si>
    <t>HARI/TANGGAL PEMANTAUAN RABU,2 MARET  2016</t>
  </si>
  <si>
    <t xml:space="preserve"> I k a n  L a u t </t>
  </si>
  <si>
    <t>Pasar. Johar MAJT</t>
  </si>
  <si>
    <t xml:space="preserve">                                                                                                                                                                  </t>
  </si>
  <si>
    <t xml:space="preserve">PERKEMBANGAN HARGA RATA-RATA BAHAN PENTING </t>
  </si>
  <si>
    <t>- Daging Sapi  (Has dalam)</t>
  </si>
  <si>
    <t>PERKEMBANGAN HARGA KEBUTUHAN POKOK MASYARAKAT  DI 5 (LIMA) PASAR RAKYAT IBUKOTA PROVINSI JAWA TENGAH</t>
  </si>
  <si>
    <t>5 (LIMA) PASAR RAKYAT IBUKOTA PROVINSI JAWA TENGAH</t>
  </si>
  <si>
    <t>- Daging Ayam Broiler</t>
  </si>
  <si>
    <t>- Telur Ayam Ras</t>
  </si>
  <si>
    <t>- Kating</t>
  </si>
  <si>
    <t>- Sin Chug</t>
  </si>
  <si>
    <t>-Kemasan Sederhana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</si>
  <si>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</si>
  <si>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</si>
  <si>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</si>
  <si>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</si>
  <si>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</si>
  <si>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>DAGING KERBAU (Beku)</t>
  </si>
  <si>
    <t>DAGING KERBAU (Lokal)</t>
  </si>
  <si>
    <t xml:space="preserve"> - </t>
  </si>
  <si>
    <t>50kg/zak</t>
  </si>
  <si>
    <t xml:space="preserve">  </t>
  </si>
  <si>
    <t>Sumber Data : Seksi Promosi dan Informasi Pasar, Bidang PDN, Dinas Perindustrian dan Perdagangan Prov. Jateng,  2019</t>
  </si>
  <si>
    <t>- Merah  Keriting</t>
  </si>
  <si>
    <t>- Merah Besar Teropong</t>
  </si>
  <si>
    <t>370gr/klg</t>
  </si>
  <si>
    <t>- Daging Sapi Paha Depan</t>
  </si>
  <si>
    <t>Ikan Tongkol/Tuna/Cakalang</t>
  </si>
  <si>
    <t>BENIH</t>
  </si>
  <si>
    <t>- Padi</t>
  </si>
  <si>
    <t>- Jagung</t>
  </si>
  <si>
    <t>- Kedelai</t>
  </si>
  <si>
    <t>Ikan Bandeng Isi (4)</t>
  </si>
  <si>
    <t>BAJA RINGAN (0,75mm)</t>
  </si>
  <si>
    <t>HARI/TANGGAL PEMANTAUAN : RABU, 17 JULI 2019</t>
  </si>
  <si>
    <t>HARI/TANGGAL PEMANTAUAN : JUM'AT, 19 JULI 2019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</si>
</sst>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_);_(* \(#,##0.00\);_(* &quot;-&quot;_);_(@_)"/>
    <numFmt numFmtId="175" formatCode="0.00000"/>
    <numFmt numFmtId="176" formatCode="0.0000"/>
    <numFmt numFmtId="177" formatCode="0.000"/>
    <numFmt numFmtId="178" formatCode="_(* #,##0.0_);_(* \(#,##0.0\);_(* &quot;-&quot;_);_(@_)"/>
    <numFmt numFmtId="179" formatCode="[$-421]dd\ mmmm\ yyyy"/>
    <numFmt numFmtId="180" formatCode="_(&quot;Rp&quot;* #,##0.0_);_(&quot;Rp&quot;* \(#,##0.0\);_(&quot;Rp&quot;* &quot;-&quot;??_);_(@_)"/>
    <numFmt numFmtId="181" formatCode="_(&quot;Rp&quot;* #,##0_);_(&quot;Rp&quot;* \(#,##0\);_(&quot;Rp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10" xfId="43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178" fontId="1" fillId="0" borderId="10" xfId="43" applyNumberFormat="1" applyFont="1" applyBorder="1" applyAlignment="1">
      <alignment horizontal="right" vertical="top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1" fontId="9" fillId="0" borderId="10" xfId="42" applyNumberFormat="1" applyFont="1" applyBorder="1" applyAlignment="1">
      <alignment horizontal="right" vertical="top"/>
    </xf>
    <xf numFmtId="41" fontId="9" fillId="0" borderId="10" xfId="43" applyNumberFormat="1" applyFont="1" applyBorder="1" applyAlignment="1">
      <alignment horizontal="right" vertical="top"/>
    </xf>
    <xf numFmtId="178" fontId="9" fillId="0" borderId="10" xfId="43" applyNumberFormat="1" applyFont="1" applyBorder="1" applyAlignment="1">
      <alignment horizontal="right" vertical="top"/>
    </xf>
    <xf numFmtId="41" fontId="9" fillId="0" borderId="11" xfId="42" applyNumberFormat="1" applyFont="1" applyBorder="1" applyAlignment="1">
      <alignment horizontal="right" vertical="top"/>
    </xf>
    <xf numFmtId="41" fontId="9" fillId="0" borderId="11" xfId="43" applyNumberFormat="1" applyFont="1" applyBorder="1" applyAlignment="1">
      <alignment horizontal="right" vertical="top"/>
    </xf>
    <xf numFmtId="178" fontId="9" fillId="0" borderId="11" xfId="43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 quotePrefix="1">
      <alignment horizontal="center" vertical="top"/>
    </xf>
    <xf numFmtId="41" fontId="1" fillId="0" borderId="10" xfId="42" applyNumberFormat="1" applyFont="1" applyBorder="1" applyAlignment="1">
      <alignment horizontal="right" vertical="top"/>
    </xf>
    <xf numFmtId="174" fontId="1" fillId="0" borderId="10" xfId="43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41" fontId="1" fillId="0" borderId="10" xfId="42" applyNumberFormat="1" applyFont="1" applyBorder="1" applyAlignment="1">
      <alignment vertical="top"/>
    </xf>
    <xf numFmtId="41" fontId="1" fillId="0" borderId="10" xfId="42" applyNumberFormat="1" applyFont="1" applyBorder="1" applyAlignment="1" quotePrefix="1">
      <alignment horizontal="right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41" fontId="1" fillId="0" borderId="11" xfId="42" applyNumberFormat="1" applyFont="1" applyBorder="1" applyAlignment="1">
      <alignment horizontal="right" vertical="top"/>
    </xf>
    <xf numFmtId="41" fontId="1" fillId="0" borderId="11" xfId="43" applyNumberFormat="1" applyFont="1" applyBorder="1" applyAlignment="1">
      <alignment horizontal="right" vertical="top"/>
    </xf>
    <xf numFmtId="178" fontId="1" fillId="0" borderId="11" xfId="43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2" fontId="1" fillId="0" borderId="0" xfId="42" applyNumberFormat="1" applyFont="1" applyBorder="1" applyAlignment="1">
      <alignment horizontal="right" vertical="top"/>
    </xf>
    <xf numFmtId="41" fontId="1" fillId="0" borderId="0" xfId="43" applyNumberFormat="1" applyFont="1" applyBorder="1" applyAlignment="1">
      <alignment horizontal="right" vertical="top"/>
    </xf>
    <xf numFmtId="174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3" fontId="9" fillId="0" borderId="12" xfId="0" applyNumberFormat="1" applyFont="1" applyFill="1" applyBorder="1" applyAlignment="1">
      <alignment horizontal="centerContinuous" vertical="center"/>
    </xf>
    <xf numFmtId="3" fontId="9" fillId="32" borderId="12" xfId="0" applyNumberFormat="1" applyFont="1" applyFill="1" applyBorder="1" applyAlignment="1">
      <alignment horizontal="centerContinuous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169" fontId="1" fillId="0" borderId="13" xfId="44" applyFont="1" applyBorder="1" applyAlignment="1">
      <alignment vertical="top"/>
    </xf>
    <xf numFmtId="41" fontId="1" fillId="0" borderId="13" xfId="0" applyNumberFormat="1" applyFont="1" applyBorder="1" applyAlignment="1">
      <alignment vertical="top"/>
    </xf>
    <xf numFmtId="174" fontId="1" fillId="0" borderId="13" xfId="0" applyNumberFormat="1" applyFont="1" applyBorder="1" applyAlignment="1">
      <alignment vertical="top"/>
    </xf>
    <xf numFmtId="41" fontId="9" fillId="0" borderId="13" xfId="0" applyNumberFormat="1" applyFont="1" applyBorder="1" applyAlignment="1">
      <alignment vertical="top"/>
    </xf>
    <xf numFmtId="0" fontId="1" fillId="0" borderId="11" xfId="0" applyFont="1" applyBorder="1" applyAlignment="1" quotePrefix="1">
      <alignment horizontal="center" vertical="top"/>
    </xf>
    <xf numFmtId="0" fontId="9" fillId="0" borderId="13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41" fontId="1" fillId="0" borderId="14" xfId="42" applyNumberFormat="1" applyFont="1" applyBorder="1" applyAlignment="1">
      <alignment horizontal="right" vertical="top"/>
    </xf>
    <xf numFmtId="41" fontId="1" fillId="0" borderId="14" xfId="43" applyNumberFormat="1" applyFont="1" applyBorder="1" applyAlignment="1">
      <alignment horizontal="right" vertical="top"/>
    </xf>
    <xf numFmtId="178" fontId="1" fillId="0" borderId="14" xfId="43" applyNumberFormat="1" applyFont="1" applyBorder="1" applyAlignment="1">
      <alignment horizontal="right" vertical="top"/>
    </xf>
    <xf numFmtId="41" fontId="9" fillId="0" borderId="14" xfId="42" applyNumberFormat="1" applyFont="1" applyBorder="1" applyAlignment="1">
      <alignment horizontal="right" vertical="top"/>
    </xf>
    <xf numFmtId="41" fontId="9" fillId="0" borderId="14" xfId="43" applyNumberFormat="1" applyFont="1" applyBorder="1" applyAlignment="1">
      <alignment horizontal="right" vertical="top"/>
    </xf>
    <xf numFmtId="178" fontId="9" fillId="0" borderId="14" xfId="43" applyNumberFormat="1" applyFont="1" applyBorder="1" applyAlignment="1">
      <alignment horizontal="right" vertical="top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 quotePrefix="1">
      <alignment horizontal="center" vertical="top"/>
    </xf>
    <xf numFmtId="41" fontId="1" fillId="0" borderId="15" xfId="42" applyNumberFormat="1" applyFont="1" applyBorder="1" applyAlignment="1">
      <alignment horizontal="right" vertical="top"/>
    </xf>
    <xf numFmtId="41" fontId="1" fillId="0" borderId="15" xfId="43" applyNumberFormat="1" applyFont="1" applyBorder="1" applyAlignment="1">
      <alignment horizontal="right" vertical="top"/>
    </xf>
    <xf numFmtId="178" fontId="1" fillId="0" borderId="15" xfId="43" applyNumberFormat="1" applyFont="1" applyBorder="1" applyAlignment="1">
      <alignment horizontal="right" vertical="top"/>
    </xf>
    <xf numFmtId="41" fontId="9" fillId="0" borderId="15" xfId="42" applyNumberFormat="1" applyFont="1" applyBorder="1" applyAlignment="1">
      <alignment horizontal="right" vertical="top"/>
    </xf>
    <xf numFmtId="41" fontId="9" fillId="0" borderId="15" xfId="43" applyNumberFormat="1" applyFont="1" applyBorder="1" applyAlignment="1">
      <alignment horizontal="right" vertical="top"/>
    </xf>
    <xf numFmtId="178" fontId="9" fillId="0" borderId="15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41" fontId="1" fillId="0" borderId="0" xfId="42" applyNumberFormat="1" applyFont="1" applyBorder="1" applyAlignment="1">
      <alignment horizontal="right" vertical="top"/>
    </xf>
    <xf numFmtId="178" fontId="1" fillId="0" borderId="0" xfId="43" applyNumberFormat="1" applyFont="1" applyBorder="1" applyAlignment="1">
      <alignment horizontal="right" vertical="top"/>
    </xf>
    <xf numFmtId="41" fontId="9" fillId="0" borderId="0" xfId="42" applyNumberFormat="1" applyFont="1" applyBorder="1" applyAlignment="1">
      <alignment horizontal="right" vertical="top"/>
    </xf>
    <xf numFmtId="41" fontId="9" fillId="0" borderId="0" xfId="43" applyNumberFormat="1" applyFont="1" applyBorder="1" applyAlignment="1">
      <alignment horizontal="right" vertical="top"/>
    </xf>
    <xf numFmtId="178" fontId="9" fillId="0" borderId="0" xfId="43" applyNumberFormat="1" applyFont="1" applyBorder="1" applyAlignment="1">
      <alignment horizontal="right" vertical="top"/>
    </xf>
    <xf numFmtId="0" fontId="9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0" fontId="8" fillId="0" borderId="0" xfId="0" applyFont="1" applyAlignment="1">
      <alignment/>
    </xf>
    <xf numFmtId="3" fontId="9" fillId="0" borderId="11" xfId="0" applyNumberFormat="1" applyFont="1" applyFill="1" applyBorder="1" applyAlignment="1">
      <alignment horizontal="centerContinuous" vertical="center"/>
    </xf>
    <xf numFmtId="174" fontId="1" fillId="0" borderId="12" xfId="43" applyNumberFormat="1" applyFont="1" applyBorder="1" applyAlignment="1">
      <alignment horizontal="right" vertical="top"/>
    </xf>
    <xf numFmtId="174" fontId="1" fillId="0" borderId="16" xfId="43" applyNumberFormat="1" applyFont="1" applyBorder="1" applyAlignment="1">
      <alignment horizontal="right" vertical="top"/>
    </xf>
    <xf numFmtId="174" fontId="1" fillId="0" borderId="13" xfId="43" applyNumberFormat="1" applyFont="1" applyBorder="1" applyAlignment="1">
      <alignment horizontal="right" vertical="top"/>
    </xf>
    <xf numFmtId="178" fontId="1" fillId="0" borderId="13" xfId="43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Fill="1" applyBorder="1" applyAlignment="1" quotePrefix="1">
      <alignment vertical="top"/>
    </xf>
    <xf numFmtId="0" fontId="1" fillId="0" borderId="10" xfId="0" applyFont="1" applyFill="1" applyBorder="1" applyAlignment="1">
      <alignment vertical="top"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 quotePrefix="1">
      <alignment vertical="top"/>
    </xf>
    <xf numFmtId="41" fontId="1" fillId="33" borderId="10" xfId="42" applyNumberFormat="1" applyFont="1" applyFill="1" applyBorder="1" applyAlignment="1">
      <alignment horizontal="right" vertical="top"/>
    </xf>
    <xf numFmtId="41" fontId="1" fillId="33" borderId="10" xfId="43" applyNumberFormat="1" applyFont="1" applyFill="1" applyBorder="1" applyAlignment="1">
      <alignment horizontal="right" vertical="top"/>
    </xf>
    <xf numFmtId="174" fontId="1" fillId="33" borderId="10" xfId="43" applyNumberFormat="1" applyFont="1" applyFill="1" applyBorder="1" applyAlignment="1">
      <alignment horizontal="right" vertical="top"/>
    </xf>
    <xf numFmtId="178" fontId="1" fillId="33" borderId="10" xfId="43" applyNumberFormat="1" applyFont="1" applyFill="1" applyBorder="1" applyAlignment="1">
      <alignment horizontal="right" vertical="top"/>
    </xf>
    <xf numFmtId="41" fontId="9" fillId="33" borderId="10" xfId="42" applyNumberFormat="1" applyFont="1" applyFill="1" applyBorder="1" applyAlignment="1">
      <alignment horizontal="right" vertical="top"/>
    </xf>
    <xf numFmtId="41" fontId="9" fillId="33" borderId="10" xfId="43" applyNumberFormat="1" applyFont="1" applyFill="1" applyBorder="1" applyAlignment="1">
      <alignment horizontal="right" vertical="top"/>
    </xf>
    <xf numFmtId="178" fontId="9" fillId="33" borderId="10" xfId="43" applyNumberFormat="1" applyFont="1" applyFill="1" applyBorder="1" applyAlignment="1">
      <alignment horizontal="right" vertical="top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 quotePrefix="1">
      <alignment horizontal="center" vertical="top"/>
    </xf>
    <xf numFmtId="41" fontId="1" fillId="33" borderId="10" xfId="42" applyNumberFormat="1" applyFont="1" applyFill="1" applyBorder="1" applyAlignment="1" quotePrefix="1">
      <alignment horizontal="right" vertical="top"/>
    </xf>
    <xf numFmtId="0" fontId="1" fillId="33" borderId="10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showGridLines="0" tabSelected="1" view="pageBreakPreview" zoomScale="190" zoomScaleSheetLayoutView="190" workbookViewId="0" topLeftCell="A4">
      <pane ySplit="1" topLeftCell="A65" activePane="bottomLeft" state="frozen"/>
      <selection pane="topLeft" activeCell="A4" sqref="A4"/>
      <selection pane="bottomLeft" activeCell="A50" sqref="A50:IV50"/>
    </sheetView>
  </sheetViews>
  <sheetFormatPr defaultColWidth="9.140625" defaultRowHeight="12.75"/>
  <cols>
    <col min="1" max="1" width="3.28125" style="1" customWidth="1"/>
    <col min="2" max="2" width="18.7109375" style="1" customWidth="1"/>
    <col min="3" max="3" width="7.8515625" style="1" hidden="1" customWidth="1"/>
    <col min="4" max="4" width="3.00390625" style="1" customWidth="1"/>
    <col min="5" max="5" width="7.7109375" style="1" customWidth="1"/>
    <col min="6" max="6" width="7.421875" style="1" hidden="1" customWidth="1"/>
    <col min="7" max="7" width="4.421875" style="1" customWidth="1"/>
    <col min="8" max="8" width="3.421875" style="1" customWidth="1"/>
    <col min="9" max="9" width="7.8515625" style="1" customWidth="1"/>
    <col min="10" max="10" width="7.8515625" style="1" hidden="1" customWidth="1"/>
    <col min="11" max="12" width="3.7109375" style="1" customWidth="1"/>
    <col min="13" max="13" width="7.7109375" style="1" customWidth="1"/>
    <col min="14" max="14" width="7.7109375" style="1" hidden="1" customWidth="1"/>
    <col min="15" max="15" width="4.8515625" style="1" customWidth="1"/>
    <col min="16" max="16" width="3.8515625" style="1" customWidth="1"/>
    <col min="17" max="17" width="7.57421875" style="1" customWidth="1"/>
    <col min="18" max="18" width="7.7109375" style="1" hidden="1" customWidth="1"/>
    <col min="19" max="19" width="3.8515625" style="1" customWidth="1"/>
    <col min="20" max="20" width="4.00390625" style="1" customWidth="1"/>
    <col min="21" max="21" width="7.8515625" style="1" customWidth="1"/>
    <col min="22" max="22" width="7.8515625" style="1" hidden="1" customWidth="1"/>
    <col min="23" max="23" width="3.7109375" style="1" customWidth="1"/>
    <col min="24" max="24" width="4.57421875" style="1" customWidth="1"/>
    <col min="25" max="25" width="6.57421875" style="1" customWidth="1"/>
    <col min="26" max="26" width="9.28125" style="1" hidden="1" customWidth="1"/>
    <col min="27" max="27" width="7.57421875" style="1" customWidth="1"/>
    <col min="28" max="16384" width="9.140625" style="1" customWidth="1"/>
  </cols>
  <sheetData>
    <row r="1" spans="1:27" s="32" customFormat="1" ht="14.25" customHeight="1">
      <c r="A1" s="5" t="s">
        <v>100</v>
      </c>
      <c r="B1" s="3"/>
      <c r="C1" s="3"/>
      <c r="D1" s="3"/>
      <c r="E1" s="3"/>
      <c r="F1" s="3"/>
      <c r="G1" s="3"/>
      <c r="H1" s="3"/>
      <c r="I1" s="3"/>
      <c r="J1" s="3"/>
      <c r="K1" s="6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3"/>
      <c r="X1" s="6"/>
      <c r="Y1" s="7" t="s">
        <v>36</v>
      </c>
      <c r="Z1" s="6"/>
      <c r="AA1" s="6"/>
    </row>
    <row r="2" spans="1:27" s="32" customFormat="1" ht="14.25" customHeight="1">
      <c r="A2" s="81" t="s">
        <v>130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6"/>
      <c r="Y2" s="6"/>
      <c r="Z2" s="6"/>
      <c r="AA2" s="6"/>
    </row>
    <row r="3" ht="1.5" customHeight="1"/>
    <row r="4" spans="1:27" ht="11.25" customHeight="1">
      <c r="A4" s="80" t="s">
        <v>0</v>
      </c>
      <c r="B4" s="80" t="s">
        <v>1</v>
      </c>
      <c r="C4" s="80" t="s">
        <v>2</v>
      </c>
      <c r="D4" s="34" t="s">
        <v>23</v>
      </c>
      <c r="E4" s="34"/>
      <c r="F4" s="34" t="s">
        <v>3</v>
      </c>
      <c r="G4" s="34"/>
      <c r="H4" s="35" t="s">
        <v>96</v>
      </c>
      <c r="I4" s="35"/>
      <c r="J4" s="34" t="s">
        <v>3</v>
      </c>
      <c r="K4" s="34"/>
      <c r="L4" s="34" t="s">
        <v>25</v>
      </c>
      <c r="M4" s="34"/>
      <c r="N4" s="34" t="s">
        <v>3</v>
      </c>
      <c r="O4" s="34"/>
      <c r="P4" s="34" t="s">
        <v>26</v>
      </c>
      <c r="Q4" s="34"/>
      <c r="R4" s="34" t="s">
        <v>3</v>
      </c>
      <c r="S4" s="34"/>
      <c r="T4" s="34" t="s">
        <v>42</v>
      </c>
      <c r="U4" s="34"/>
      <c r="V4" s="34" t="s">
        <v>3</v>
      </c>
      <c r="W4" s="34"/>
      <c r="X4" s="34" t="s">
        <v>29</v>
      </c>
      <c r="Y4" s="34"/>
      <c r="Z4" s="34" t="s">
        <v>3</v>
      </c>
      <c r="AA4" s="34"/>
    </row>
    <row r="5" spans="1:27" ht="11.25" customHeight="1">
      <c r="A5" s="80"/>
      <c r="B5" s="80"/>
      <c r="C5" s="80"/>
      <c r="D5" s="36" t="s">
        <v>27</v>
      </c>
      <c r="E5" s="36" t="s">
        <v>28</v>
      </c>
      <c r="F5" s="36" t="s">
        <v>22</v>
      </c>
      <c r="G5" s="36" t="s">
        <v>4</v>
      </c>
      <c r="H5" s="36" t="s">
        <v>27</v>
      </c>
      <c r="I5" s="36" t="s">
        <v>28</v>
      </c>
      <c r="J5" s="36" t="s">
        <v>22</v>
      </c>
      <c r="K5" s="36" t="s">
        <v>4</v>
      </c>
      <c r="L5" s="36" t="s">
        <v>27</v>
      </c>
      <c r="M5" s="36" t="s">
        <v>28</v>
      </c>
      <c r="N5" s="36" t="s">
        <v>22</v>
      </c>
      <c r="O5" s="36" t="s">
        <v>4</v>
      </c>
      <c r="P5" s="36" t="s">
        <v>27</v>
      </c>
      <c r="Q5" s="36" t="s">
        <v>28</v>
      </c>
      <c r="R5" s="36" t="s">
        <v>22</v>
      </c>
      <c r="S5" s="36" t="s">
        <v>4</v>
      </c>
      <c r="T5" s="36" t="s">
        <v>27</v>
      </c>
      <c r="U5" s="36" t="s">
        <v>28</v>
      </c>
      <c r="V5" s="36" t="s">
        <v>22</v>
      </c>
      <c r="W5" s="36" t="s">
        <v>4</v>
      </c>
      <c r="X5" s="36" t="s">
        <v>27</v>
      </c>
      <c r="Y5" s="36" t="s">
        <v>28</v>
      </c>
      <c r="Z5" s="36" t="s">
        <v>22</v>
      </c>
      <c r="AA5" s="36" t="s">
        <v>4</v>
      </c>
    </row>
    <row r="6" spans="1:27" ht="11.25" customHeight="1">
      <c r="A6" s="43"/>
      <c r="B6" s="43" t="s">
        <v>53</v>
      </c>
      <c r="C6" s="43"/>
      <c r="D6" s="44" t="s">
        <v>30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1.25" customHeight="1">
      <c r="A7" s="37">
        <v>1</v>
      </c>
      <c r="B7" s="38" t="s">
        <v>5</v>
      </c>
      <c r="C7" s="37"/>
      <c r="D7" s="39"/>
      <c r="E7" s="39"/>
      <c r="F7" s="39"/>
      <c r="G7" s="40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1"/>
      <c r="Y7" s="41"/>
      <c r="Z7" s="41"/>
      <c r="AA7" s="41"/>
    </row>
    <row r="8" spans="1:27" ht="11.25" customHeight="1">
      <c r="A8" s="14"/>
      <c r="B8" s="15" t="s">
        <v>44</v>
      </c>
      <c r="C8" s="16" t="s">
        <v>33</v>
      </c>
      <c r="D8" s="17">
        <v>12000</v>
      </c>
      <c r="E8" s="17">
        <v>12000</v>
      </c>
      <c r="F8" s="2">
        <f>E8-D8</f>
        <v>0</v>
      </c>
      <c r="G8" s="74">
        <f>SUM(E8-D8)/D8*100</f>
        <v>0</v>
      </c>
      <c r="H8" s="17">
        <v>11800</v>
      </c>
      <c r="I8" s="17">
        <v>11800</v>
      </c>
      <c r="J8" s="2">
        <f>I8-H8</f>
        <v>0</v>
      </c>
      <c r="K8" s="4">
        <f>SUM(I8-H8)/H8*100</f>
        <v>0</v>
      </c>
      <c r="L8" s="17">
        <v>11700</v>
      </c>
      <c r="M8" s="17">
        <v>11700</v>
      </c>
      <c r="N8" s="2">
        <f>M8-L8</f>
        <v>0</v>
      </c>
      <c r="O8" s="4">
        <f>SUM(M8-L8)/L8*100</f>
        <v>0</v>
      </c>
      <c r="P8" s="17">
        <v>11500</v>
      </c>
      <c r="Q8" s="17">
        <v>11500</v>
      </c>
      <c r="R8" s="2">
        <f>Q8-P8</f>
        <v>0</v>
      </c>
      <c r="S8" s="4">
        <f>SUM(Q8-P8)/P8*100</f>
        <v>0</v>
      </c>
      <c r="T8" s="17">
        <v>11500</v>
      </c>
      <c r="U8" s="17">
        <v>11500</v>
      </c>
      <c r="V8" s="2">
        <f>U8-T8</f>
        <v>0</v>
      </c>
      <c r="W8" s="4">
        <f>SUM(U8-T8)/T8*100</f>
        <v>0</v>
      </c>
      <c r="X8" s="8">
        <f>SUM(D8+H8+L8+P8+T8)/5</f>
        <v>11700</v>
      </c>
      <c r="Y8" s="8">
        <f>SUM(E8+I8+M8+Q8+U8)/5</f>
        <v>11700</v>
      </c>
      <c r="Z8" s="9">
        <f>Y8-X8</f>
        <v>0</v>
      </c>
      <c r="AA8" s="10">
        <f>SUM(Y8-X8)/X8*100</f>
        <v>0</v>
      </c>
    </row>
    <row r="9" spans="1:27" ht="11.25" customHeight="1">
      <c r="A9" s="14"/>
      <c r="B9" s="15" t="s">
        <v>46</v>
      </c>
      <c r="C9" s="16" t="s">
        <v>33</v>
      </c>
      <c r="D9" s="17">
        <v>10000</v>
      </c>
      <c r="E9" s="17">
        <v>10000</v>
      </c>
      <c r="F9" s="2">
        <f>E9-D9</f>
        <v>0</v>
      </c>
      <c r="G9" s="18">
        <f>SUM(E9-D9)/D9*100</f>
        <v>0</v>
      </c>
      <c r="H9" s="17">
        <v>10000</v>
      </c>
      <c r="I9" s="17">
        <v>10000</v>
      </c>
      <c r="J9" s="2">
        <f>I9-H9</f>
        <v>0</v>
      </c>
      <c r="K9" s="4">
        <f>SUM(I9-H9)/H9*100</f>
        <v>0</v>
      </c>
      <c r="L9" s="17">
        <v>10000</v>
      </c>
      <c r="M9" s="17">
        <v>10000</v>
      </c>
      <c r="N9" s="2">
        <f>M9-L9</f>
        <v>0</v>
      </c>
      <c r="O9" s="4">
        <f>SUM(M9-L9)/L9*100</f>
        <v>0</v>
      </c>
      <c r="P9" s="17">
        <v>9800</v>
      </c>
      <c r="Q9" s="17">
        <v>9800</v>
      </c>
      <c r="R9" s="2">
        <f>Q9-P9</f>
        <v>0</v>
      </c>
      <c r="S9" s="4">
        <f>SUM(Q9-P9)/P9*100</f>
        <v>0</v>
      </c>
      <c r="T9" s="17">
        <v>10000</v>
      </c>
      <c r="U9" s="17">
        <v>10000</v>
      </c>
      <c r="V9" s="2">
        <f>U9-T9</f>
        <v>0</v>
      </c>
      <c r="W9" s="4">
        <f>SUM(U9-T9)/T9*100</f>
        <v>0</v>
      </c>
      <c r="X9" s="8">
        <f>SUM(D9+H9+L9+P9+T9)/5</f>
        <v>9960</v>
      </c>
      <c r="Y9" s="8">
        <f>SUM(E9+I9+M9+Q9+U9)/5</f>
        <v>9960</v>
      </c>
      <c r="Z9" s="9">
        <f>Y9-X9</f>
        <v>0</v>
      </c>
      <c r="AA9" s="10">
        <f>SUM(Y9-X9)/X9*100</f>
        <v>0</v>
      </c>
    </row>
    <row r="10" spans="1:27" ht="11.25" customHeight="1">
      <c r="A10" s="14">
        <v>2</v>
      </c>
      <c r="B10" s="19" t="s">
        <v>6</v>
      </c>
      <c r="C10" s="14"/>
      <c r="D10" s="17"/>
      <c r="E10" s="17"/>
      <c r="F10" s="2"/>
      <c r="G10" s="18"/>
      <c r="H10" s="17"/>
      <c r="I10" s="17"/>
      <c r="J10" s="2"/>
      <c r="K10" s="4"/>
      <c r="L10" s="17"/>
      <c r="M10" s="17"/>
      <c r="N10" s="2"/>
      <c r="O10" s="4"/>
      <c r="P10" s="17"/>
      <c r="Q10" s="17"/>
      <c r="R10" s="2"/>
      <c r="S10" s="4"/>
      <c r="T10" s="17"/>
      <c r="U10" s="17"/>
      <c r="V10" s="2"/>
      <c r="W10" s="4"/>
      <c r="X10" s="8"/>
      <c r="Y10" s="8"/>
      <c r="Z10" s="9"/>
      <c r="AA10" s="10"/>
    </row>
    <row r="11" spans="1:27" ht="11.25" customHeight="1">
      <c r="A11" s="14"/>
      <c r="B11" s="15" t="s">
        <v>45</v>
      </c>
      <c r="C11" s="16" t="s">
        <v>33</v>
      </c>
      <c r="D11" s="20">
        <v>12000</v>
      </c>
      <c r="E11" s="20">
        <v>12000</v>
      </c>
      <c r="F11" s="2">
        <f>E11-D11</f>
        <v>0</v>
      </c>
      <c r="G11" s="18">
        <f>SUM(E11-D11)/D11*100</f>
        <v>0</v>
      </c>
      <c r="H11" s="20">
        <v>12000</v>
      </c>
      <c r="I11" s="20">
        <v>12000</v>
      </c>
      <c r="J11" s="2">
        <f>I11-H11</f>
        <v>0</v>
      </c>
      <c r="K11" s="4">
        <f>SUM(I11-H11)/H11*100</f>
        <v>0</v>
      </c>
      <c r="L11" s="20">
        <v>12500</v>
      </c>
      <c r="M11" s="20">
        <v>12500</v>
      </c>
      <c r="N11" s="2">
        <f>M11-L11</f>
        <v>0</v>
      </c>
      <c r="O11" s="4">
        <f>SUM(M11-L11)/L11*100</f>
        <v>0</v>
      </c>
      <c r="P11" s="20">
        <v>12500</v>
      </c>
      <c r="Q11" s="20">
        <v>12500</v>
      </c>
      <c r="R11" s="2">
        <f>Q11-P11</f>
        <v>0</v>
      </c>
      <c r="S11" s="4">
        <f>SUM(Q11-P11)/P11*100</f>
        <v>0</v>
      </c>
      <c r="T11" s="20">
        <v>12500</v>
      </c>
      <c r="U11" s="20">
        <v>12500</v>
      </c>
      <c r="V11" s="2">
        <f>U11-T11</f>
        <v>0</v>
      </c>
      <c r="W11" s="4">
        <f>SUM(U11-T11)/T11*100</f>
        <v>0</v>
      </c>
      <c r="X11" s="8">
        <f>SUM(D11+H11+L11+P11+T11)/5</f>
        <v>12300</v>
      </c>
      <c r="Y11" s="8">
        <f>SUM(E11+I11+M11+Q11+U11)/5</f>
        <v>12300</v>
      </c>
      <c r="Z11" s="9">
        <f>Y11-X11</f>
        <v>0</v>
      </c>
      <c r="AA11" s="10">
        <f>SUM(Y11-X11)/X11*100</f>
        <v>0</v>
      </c>
    </row>
    <row r="12" spans="1:27" ht="11.25" customHeight="1">
      <c r="A12" s="14">
        <v>3</v>
      </c>
      <c r="B12" s="19" t="s">
        <v>7</v>
      </c>
      <c r="C12" s="14"/>
      <c r="D12" s="21"/>
      <c r="E12" s="21"/>
      <c r="F12" s="2"/>
      <c r="G12" s="18"/>
      <c r="H12" s="21"/>
      <c r="I12" s="21"/>
      <c r="J12" s="2"/>
      <c r="K12" s="4"/>
      <c r="L12" s="21"/>
      <c r="M12" s="21"/>
      <c r="N12" s="2"/>
      <c r="O12" s="4"/>
      <c r="P12" s="21"/>
      <c r="Q12" s="21"/>
      <c r="R12" s="2"/>
      <c r="S12" s="4"/>
      <c r="T12" s="21"/>
      <c r="U12" s="21"/>
      <c r="V12" s="2"/>
      <c r="W12" s="4"/>
      <c r="X12" s="8"/>
      <c r="Y12" s="8"/>
      <c r="Z12" s="9"/>
      <c r="AA12" s="10"/>
    </row>
    <row r="13" spans="1:27" s="91" customFormat="1" ht="11.25" customHeight="1">
      <c r="A13" s="82"/>
      <c r="B13" s="83" t="s">
        <v>48</v>
      </c>
      <c r="C13" s="82" t="s">
        <v>47</v>
      </c>
      <c r="D13" s="84">
        <f>(100/110)*9500</f>
        <v>8636.363636363636</v>
      </c>
      <c r="E13" s="84">
        <f>(100/110)*9500</f>
        <v>8636.363636363636</v>
      </c>
      <c r="F13" s="85">
        <f>E13-D13</f>
        <v>0</v>
      </c>
      <c r="G13" s="86">
        <f>SUM(E13-D13)/D13*100</f>
        <v>0</v>
      </c>
      <c r="H13" s="84">
        <f>(100/110)*9500</f>
        <v>8636.363636363636</v>
      </c>
      <c r="I13" s="84">
        <f>(100/110)*9500</f>
        <v>8636.363636363636</v>
      </c>
      <c r="J13" s="85">
        <f>I13-H13</f>
        <v>0</v>
      </c>
      <c r="K13" s="87">
        <f>SUM(I13-H13)/H13*100</f>
        <v>0</v>
      </c>
      <c r="L13" s="84">
        <f>(100/110)*10000</f>
        <v>9090.90909090909</v>
      </c>
      <c r="M13" s="84">
        <f>(100/110)*9500</f>
        <v>8636.363636363636</v>
      </c>
      <c r="N13" s="85">
        <f>M13-L13</f>
        <v>-454.54545454545405</v>
      </c>
      <c r="O13" s="87">
        <f>SUM(M13-L13)/L13*100</f>
        <v>-4.999999999999995</v>
      </c>
      <c r="P13" s="84">
        <f>(100/110)*10000</f>
        <v>9090.90909090909</v>
      </c>
      <c r="Q13" s="84">
        <f>(100/110)*10000</f>
        <v>9090.90909090909</v>
      </c>
      <c r="R13" s="85">
        <f>Q13-P13</f>
        <v>0</v>
      </c>
      <c r="S13" s="87">
        <f>SUM(Q13-P13)/P13*100</f>
        <v>0</v>
      </c>
      <c r="T13" s="84">
        <f>(100/110)*10000</f>
        <v>9090.90909090909</v>
      </c>
      <c r="U13" s="84">
        <f>(100/110)*10000</f>
        <v>9090.90909090909</v>
      </c>
      <c r="V13" s="85">
        <f>U13-T13</f>
        <v>0</v>
      </c>
      <c r="W13" s="87">
        <f>SUM(U13-T13)/T13*100</f>
        <v>0</v>
      </c>
      <c r="X13" s="88">
        <f aca="true" t="shared" si="0" ref="X13:Y15">SUM(D13+H13+L13+P13+T13)/5</f>
        <v>8909.090909090908</v>
      </c>
      <c r="Y13" s="88">
        <f>SUM(E13+I13+M13+Q13+U13)/5</f>
        <v>8818.181818181818</v>
      </c>
      <c r="Z13" s="89">
        <f>Y13-X13</f>
        <v>-90.90909090909008</v>
      </c>
      <c r="AA13" s="90">
        <f>SUM(Y13-X13)/X13*100</f>
        <v>-1.020408163265297</v>
      </c>
    </row>
    <row r="14" spans="1:27" ht="11.25" customHeight="1">
      <c r="A14" s="14"/>
      <c r="B14" s="15" t="s">
        <v>88</v>
      </c>
      <c r="C14" s="14" t="s">
        <v>47</v>
      </c>
      <c r="D14" s="17">
        <v>14000</v>
      </c>
      <c r="E14" s="17">
        <v>14000</v>
      </c>
      <c r="F14" s="2">
        <f>E14-D14</f>
        <v>0</v>
      </c>
      <c r="G14" s="18">
        <f>SUM(E14-D14)/D14*100</f>
        <v>0</v>
      </c>
      <c r="H14" s="17">
        <v>13000</v>
      </c>
      <c r="I14" s="17">
        <v>13000</v>
      </c>
      <c r="J14" s="2">
        <f>I14-H14</f>
        <v>0</v>
      </c>
      <c r="K14" s="4">
        <f>SUM(I14-H14)/H14*100</f>
        <v>0</v>
      </c>
      <c r="L14" s="17">
        <v>14000</v>
      </c>
      <c r="M14" s="17">
        <v>14000</v>
      </c>
      <c r="N14" s="2">
        <f>M14-L14</f>
        <v>0</v>
      </c>
      <c r="O14" s="4">
        <f>SUM(M14-L14)/L14*100</f>
        <v>0</v>
      </c>
      <c r="P14" s="17">
        <v>14000</v>
      </c>
      <c r="Q14" s="17">
        <v>14000</v>
      </c>
      <c r="R14" s="2">
        <f>Q14-P14</f>
        <v>0</v>
      </c>
      <c r="S14" s="4">
        <f>SUM(Q14-P14)/P14*100</f>
        <v>0</v>
      </c>
      <c r="T14" s="17">
        <v>13000</v>
      </c>
      <c r="U14" s="17">
        <v>13000</v>
      </c>
      <c r="V14" s="2">
        <f>U14-T14</f>
        <v>0</v>
      </c>
      <c r="W14" s="4">
        <f>SUM(U14-T14)/T14*100</f>
        <v>0</v>
      </c>
      <c r="X14" s="8">
        <f t="shared" si="0"/>
        <v>13600</v>
      </c>
      <c r="Y14" s="8">
        <f t="shared" si="0"/>
        <v>13600</v>
      </c>
      <c r="Z14" s="9">
        <f>Y14-X14</f>
        <v>0</v>
      </c>
      <c r="AA14" s="10">
        <f>SUM(Y14-X14)/X14*100</f>
        <v>0</v>
      </c>
    </row>
    <row r="15" spans="1:27" ht="11.25" customHeight="1">
      <c r="A15" s="14"/>
      <c r="B15" s="15" t="s">
        <v>106</v>
      </c>
      <c r="C15" s="14" t="s">
        <v>47</v>
      </c>
      <c r="D15" s="17">
        <v>11500</v>
      </c>
      <c r="E15" s="17">
        <v>11500</v>
      </c>
      <c r="F15" s="2">
        <f>E15-D15</f>
        <v>0</v>
      </c>
      <c r="G15" s="18">
        <f>SUM(E15-D15)/D15*100</f>
        <v>0</v>
      </c>
      <c r="H15" s="17">
        <v>11000</v>
      </c>
      <c r="I15" s="17">
        <v>11000</v>
      </c>
      <c r="J15" s="2">
        <f>I15-H15</f>
        <v>0</v>
      </c>
      <c r="K15" s="4">
        <f>SUM(I15-H15)/H15*100</f>
        <v>0</v>
      </c>
      <c r="L15" s="17">
        <v>11500</v>
      </c>
      <c r="M15" s="17">
        <v>11500</v>
      </c>
      <c r="N15" s="2">
        <f>M15-L15</f>
        <v>0</v>
      </c>
      <c r="O15" s="4">
        <f>SUM(M15-L15)/L15*100</f>
        <v>0</v>
      </c>
      <c r="P15" s="17">
        <v>11000</v>
      </c>
      <c r="Q15" s="17">
        <v>11000</v>
      </c>
      <c r="R15" s="2">
        <f>Q15-P15</f>
        <v>0</v>
      </c>
      <c r="S15" s="4">
        <f>SUM(Q15-P15)/P15*100</f>
        <v>0</v>
      </c>
      <c r="T15" s="17">
        <v>11000</v>
      </c>
      <c r="U15" s="17">
        <v>11000</v>
      </c>
      <c r="V15" s="2">
        <f>U15-T15</f>
        <v>0</v>
      </c>
      <c r="W15" s="4">
        <f>SUM(U15-T15)/T15*100</f>
        <v>0</v>
      </c>
      <c r="X15" s="8">
        <f t="shared" si="0"/>
        <v>11200</v>
      </c>
      <c r="Y15" s="8">
        <f t="shared" si="0"/>
        <v>11200</v>
      </c>
      <c r="Z15" s="9">
        <f>Y15-X15</f>
        <v>0</v>
      </c>
      <c r="AA15" s="10">
        <f>SUM(Y15-X15)/X15*100</f>
        <v>0</v>
      </c>
    </row>
    <row r="16" spans="1:27" ht="11.25" customHeight="1">
      <c r="A16" s="14">
        <v>4</v>
      </c>
      <c r="B16" s="15" t="s">
        <v>8</v>
      </c>
      <c r="C16" s="14"/>
      <c r="D16" s="17"/>
      <c r="E16" s="17"/>
      <c r="F16" s="2"/>
      <c r="G16" s="18"/>
      <c r="H16" s="17"/>
      <c r="I16" s="17"/>
      <c r="J16" s="2"/>
      <c r="K16" s="4"/>
      <c r="L16" s="17"/>
      <c r="M16" s="17"/>
      <c r="N16" s="2"/>
      <c r="O16" s="4"/>
      <c r="P16" s="17"/>
      <c r="Q16" s="17"/>
      <c r="R16" s="2"/>
      <c r="S16" s="4"/>
      <c r="T16" s="17"/>
      <c r="U16" s="17"/>
      <c r="V16" s="2"/>
      <c r="W16" s="4"/>
      <c r="X16" s="8"/>
      <c r="Y16" s="8"/>
      <c r="Z16" s="9"/>
      <c r="AA16" s="10"/>
    </row>
    <row r="17" spans="1:27" ht="11.25" customHeight="1">
      <c r="A17" s="14"/>
      <c r="B17" s="78" t="s">
        <v>121</v>
      </c>
      <c r="C17" s="16" t="s">
        <v>33</v>
      </c>
      <c r="D17" s="17">
        <v>113000</v>
      </c>
      <c r="E17" s="17">
        <v>113000</v>
      </c>
      <c r="F17" s="2">
        <f>E17-D17</f>
        <v>0</v>
      </c>
      <c r="G17" s="18">
        <f>SUM(E17-D17)/D17*100</f>
        <v>0</v>
      </c>
      <c r="H17" s="17">
        <v>105000</v>
      </c>
      <c r="I17" s="17">
        <v>105000</v>
      </c>
      <c r="J17" s="2">
        <f>I17-H17</f>
        <v>0</v>
      </c>
      <c r="K17" s="18">
        <f>SUM(I17-H17)/H17*100</f>
        <v>0</v>
      </c>
      <c r="L17" s="17">
        <v>107000</v>
      </c>
      <c r="M17" s="17">
        <v>107000</v>
      </c>
      <c r="N17" s="2">
        <f>M17-L17</f>
        <v>0</v>
      </c>
      <c r="O17" s="4">
        <f>SUM(M17-L17)/L17*100</f>
        <v>0</v>
      </c>
      <c r="P17" s="17">
        <v>104000</v>
      </c>
      <c r="Q17" s="17">
        <v>104000</v>
      </c>
      <c r="R17" s="2">
        <f>Q17-P17</f>
        <v>0</v>
      </c>
      <c r="S17" s="4">
        <f>SUM(Q17-P17)/P17*100</f>
        <v>0</v>
      </c>
      <c r="T17" s="17">
        <v>110000</v>
      </c>
      <c r="U17" s="17">
        <v>110000</v>
      </c>
      <c r="V17" s="2">
        <f>U17-T17</f>
        <v>0</v>
      </c>
      <c r="W17" s="4">
        <f>SUM(U17-T17)/T17*100</f>
        <v>0</v>
      </c>
      <c r="X17" s="8">
        <f>SUM(D17+H17+L17+P17+T17)/5</f>
        <v>107800</v>
      </c>
      <c r="Y17" s="8">
        <f>SUM(E17+I17+M17+Q17+U17)/5</f>
        <v>107800</v>
      </c>
      <c r="Z17" s="9">
        <f>Y17-X17</f>
        <v>0</v>
      </c>
      <c r="AA17" s="10">
        <f>SUM(Y17-X17)/X17*100</f>
        <v>0</v>
      </c>
    </row>
    <row r="18" spans="1:27" ht="11.25" customHeight="1">
      <c r="A18" s="14"/>
      <c r="B18" s="15" t="s">
        <v>107</v>
      </c>
      <c r="C18" s="16" t="s">
        <v>33</v>
      </c>
      <c r="D18" s="17">
        <v>113000</v>
      </c>
      <c r="E18" s="17">
        <v>113000</v>
      </c>
      <c r="F18" s="2">
        <f aca="true" t="shared" si="1" ref="F18:F25">E18-D18</f>
        <v>0</v>
      </c>
      <c r="G18" s="18">
        <f aca="true" t="shared" si="2" ref="G18:G25">SUM(E18-D18)/D18*100</f>
        <v>0</v>
      </c>
      <c r="H18" s="17">
        <v>105000</v>
      </c>
      <c r="I18" s="17">
        <v>105000</v>
      </c>
      <c r="J18" s="2">
        <f aca="true" t="shared" si="3" ref="J18:J25">I18-H18</f>
        <v>0</v>
      </c>
      <c r="K18" s="18">
        <f aca="true" t="shared" si="4" ref="K18:K25">SUM(I18-H18)/H18*100</f>
        <v>0</v>
      </c>
      <c r="L18" s="17">
        <v>107000</v>
      </c>
      <c r="M18" s="17">
        <v>107000</v>
      </c>
      <c r="N18" s="2">
        <f aca="true" t="shared" si="5" ref="N18:N25">M18-L18</f>
        <v>0</v>
      </c>
      <c r="O18" s="4">
        <f aca="true" t="shared" si="6" ref="O18:O25">SUM(M18-L18)/L18*100</f>
        <v>0</v>
      </c>
      <c r="P18" s="17">
        <v>104000</v>
      </c>
      <c r="Q18" s="17">
        <v>104000</v>
      </c>
      <c r="R18" s="2">
        <f aca="true" t="shared" si="7" ref="R18:R25">Q18-P18</f>
        <v>0</v>
      </c>
      <c r="S18" s="4">
        <f aca="true" t="shared" si="8" ref="S18:S25">SUM(Q18-P18)/P18*100</f>
        <v>0</v>
      </c>
      <c r="T18" s="17">
        <v>110000</v>
      </c>
      <c r="U18" s="17">
        <v>110000</v>
      </c>
      <c r="V18" s="2">
        <f aca="true" t="shared" si="9" ref="V18:V25">U18-T18</f>
        <v>0</v>
      </c>
      <c r="W18" s="4">
        <f aca="true" t="shared" si="10" ref="W18:W25">SUM(U18-T18)/T18*100</f>
        <v>0</v>
      </c>
      <c r="X18" s="8">
        <f aca="true" t="shared" si="11" ref="X18:Y25">SUM(D18+H18+L18+P18+T18)/5</f>
        <v>107800</v>
      </c>
      <c r="Y18" s="8">
        <f t="shared" si="11"/>
        <v>107800</v>
      </c>
      <c r="Z18" s="9">
        <f aca="true" t="shared" si="12" ref="Z18:Z25">Y18-X18</f>
        <v>0</v>
      </c>
      <c r="AA18" s="10">
        <f aca="true" t="shared" si="13" ref="AA18:AA25">SUM(Y18-X18)/X18*100</f>
        <v>0</v>
      </c>
    </row>
    <row r="19" spans="1:27" ht="11.25" customHeight="1">
      <c r="A19" s="14"/>
      <c r="B19" s="15" t="s">
        <v>108</v>
      </c>
      <c r="C19" s="14" t="s">
        <v>33</v>
      </c>
      <c r="D19" s="17">
        <v>113000</v>
      </c>
      <c r="E19" s="17">
        <v>113000</v>
      </c>
      <c r="F19" s="2">
        <f t="shared" si="1"/>
        <v>0</v>
      </c>
      <c r="G19" s="18">
        <f t="shared" si="2"/>
        <v>0</v>
      </c>
      <c r="H19" s="17">
        <v>110000</v>
      </c>
      <c r="I19" s="17">
        <v>110000</v>
      </c>
      <c r="J19" s="2">
        <f t="shared" si="3"/>
        <v>0</v>
      </c>
      <c r="K19" s="18">
        <f t="shared" si="4"/>
        <v>0</v>
      </c>
      <c r="L19" s="17">
        <v>107000</v>
      </c>
      <c r="M19" s="17">
        <v>107000</v>
      </c>
      <c r="N19" s="2">
        <f t="shared" si="5"/>
        <v>0</v>
      </c>
      <c r="O19" s="18">
        <f t="shared" si="6"/>
        <v>0</v>
      </c>
      <c r="P19" s="17">
        <v>114000</v>
      </c>
      <c r="Q19" s="17">
        <v>114000</v>
      </c>
      <c r="R19" s="2">
        <f t="shared" si="7"/>
        <v>0</v>
      </c>
      <c r="S19" s="18">
        <f t="shared" si="8"/>
        <v>0</v>
      </c>
      <c r="T19" s="17">
        <v>110000</v>
      </c>
      <c r="U19" s="17">
        <v>110000</v>
      </c>
      <c r="V19" s="2">
        <f t="shared" si="9"/>
        <v>0</v>
      </c>
      <c r="W19" s="18">
        <f t="shared" si="10"/>
        <v>0</v>
      </c>
      <c r="X19" s="8">
        <f t="shared" si="11"/>
        <v>110800</v>
      </c>
      <c r="Y19" s="8">
        <f t="shared" si="11"/>
        <v>110800</v>
      </c>
      <c r="Z19" s="9">
        <f t="shared" si="12"/>
        <v>0</v>
      </c>
      <c r="AA19" s="10">
        <f t="shared" si="13"/>
        <v>0</v>
      </c>
    </row>
    <row r="20" spans="1:27" ht="11.25" customHeight="1">
      <c r="A20" s="14"/>
      <c r="B20" s="15" t="s">
        <v>109</v>
      </c>
      <c r="C20" s="16" t="s">
        <v>33</v>
      </c>
      <c r="D20" s="17">
        <v>88000</v>
      </c>
      <c r="E20" s="17">
        <v>88000</v>
      </c>
      <c r="F20" s="2">
        <f t="shared" si="1"/>
        <v>0</v>
      </c>
      <c r="G20" s="18">
        <f t="shared" si="2"/>
        <v>0</v>
      </c>
      <c r="H20" s="17">
        <v>85000</v>
      </c>
      <c r="I20" s="17">
        <v>85000</v>
      </c>
      <c r="J20" s="2">
        <f t="shared" si="3"/>
        <v>0</v>
      </c>
      <c r="K20" s="18">
        <f t="shared" si="4"/>
        <v>0</v>
      </c>
      <c r="L20" s="17">
        <v>92000</v>
      </c>
      <c r="M20" s="17">
        <v>92000</v>
      </c>
      <c r="N20" s="2">
        <f t="shared" si="5"/>
        <v>0</v>
      </c>
      <c r="O20" s="18">
        <f t="shared" si="6"/>
        <v>0</v>
      </c>
      <c r="P20" s="17">
        <v>75000</v>
      </c>
      <c r="Q20" s="17">
        <v>75000</v>
      </c>
      <c r="R20" s="2">
        <f t="shared" si="7"/>
        <v>0</v>
      </c>
      <c r="S20" s="18">
        <f t="shared" si="8"/>
        <v>0</v>
      </c>
      <c r="T20" s="17">
        <v>90000</v>
      </c>
      <c r="U20" s="17">
        <v>90000</v>
      </c>
      <c r="V20" s="2">
        <f t="shared" si="9"/>
        <v>0</v>
      </c>
      <c r="W20" s="18">
        <f t="shared" si="10"/>
        <v>0</v>
      </c>
      <c r="X20" s="8">
        <f t="shared" si="11"/>
        <v>86000</v>
      </c>
      <c r="Y20" s="8">
        <f t="shared" si="11"/>
        <v>86000</v>
      </c>
      <c r="Z20" s="9">
        <f t="shared" si="12"/>
        <v>0</v>
      </c>
      <c r="AA20" s="10">
        <f t="shared" si="13"/>
        <v>0</v>
      </c>
    </row>
    <row r="21" spans="1:27" ht="11.25" customHeight="1">
      <c r="A21" s="14"/>
      <c r="B21" s="15" t="s">
        <v>110</v>
      </c>
      <c r="C21" s="14" t="s">
        <v>33</v>
      </c>
      <c r="D21" s="17">
        <v>73000</v>
      </c>
      <c r="E21" s="17">
        <v>73000</v>
      </c>
      <c r="F21" s="2">
        <f t="shared" si="1"/>
        <v>0</v>
      </c>
      <c r="G21" s="18">
        <f t="shared" si="2"/>
        <v>0</v>
      </c>
      <c r="H21" s="17">
        <v>70000</v>
      </c>
      <c r="I21" s="17">
        <v>70000</v>
      </c>
      <c r="J21" s="2">
        <f t="shared" si="3"/>
        <v>0</v>
      </c>
      <c r="K21" s="18">
        <f t="shared" si="4"/>
        <v>0</v>
      </c>
      <c r="L21" s="17">
        <v>73000</v>
      </c>
      <c r="M21" s="17">
        <v>73000</v>
      </c>
      <c r="N21" s="2">
        <f t="shared" si="5"/>
        <v>0</v>
      </c>
      <c r="O21" s="18">
        <f t="shared" si="6"/>
        <v>0</v>
      </c>
      <c r="P21" s="17">
        <v>75000</v>
      </c>
      <c r="Q21" s="17">
        <v>75000</v>
      </c>
      <c r="R21" s="2">
        <f t="shared" si="7"/>
        <v>0</v>
      </c>
      <c r="S21" s="18">
        <f t="shared" si="8"/>
        <v>0</v>
      </c>
      <c r="T21" s="17">
        <v>80000</v>
      </c>
      <c r="U21" s="17">
        <v>80000</v>
      </c>
      <c r="V21" s="2">
        <f t="shared" si="9"/>
        <v>0</v>
      </c>
      <c r="W21" s="18">
        <f t="shared" si="10"/>
        <v>0</v>
      </c>
      <c r="X21" s="8">
        <f t="shared" si="11"/>
        <v>74200</v>
      </c>
      <c r="Y21" s="8">
        <f t="shared" si="11"/>
        <v>74200</v>
      </c>
      <c r="Z21" s="9">
        <f t="shared" si="12"/>
        <v>0</v>
      </c>
      <c r="AA21" s="10">
        <f t="shared" si="13"/>
        <v>0</v>
      </c>
    </row>
    <row r="22" spans="1:27" ht="11.25" customHeight="1">
      <c r="A22" s="14"/>
      <c r="B22" s="15" t="s">
        <v>111</v>
      </c>
      <c r="C22" s="16" t="s">
        <v>33</v>
      </c>
      <c r="D22" s="17">
        <v>80000</v>
      </c>
      <c r="E22" s="17">
        <v>80000</v>
      </c>
      <c r="F22" s="2">
        <f t="shared" si="1"/>
        <v>0</v>
      </c>
      <c r="G22" s="18">
        <f t="shared" si="2"/>
        <v>0</v>
      </c>
      <c r="H22" s="17">
        <v>80000</v>
      </c>
      <c r="I22" s="17">
        <v>80000</v>
      </c>
      <c r="J22" s="2">
        <f t="shared" si="3"/>
        <v>0</v>
      </c>
      <c r="K22" s="18">
        <f t="shared" si="4"/>
        <v>0</v>
      </c>
      <c r="L22" s="17">
        <v>80000</v>
      </c>
      <c r="M22" s="17">
        <v>80000</v>
      </c>
      <c r="N22" s="2">
        <f t="shared" si="5"/>
        <v>0</v>
      </c>
      <c r="O22" s="18">
        <f t="shared" si="6"/>
        <v>0</v>
      </c>
      <c r="P22" s="17">
        <v>80000</v>
      </c>
      <c r="Q22" s="17">
        <v>80000</v>
      </c>
      <c r="R22" s="2">
        <f t="shared" si="7"/>
        <v>0</v>
      </c>
      <c r="S22" s="18">
        <f t="shared" si="8"/>
        <v>0</v>
      </c>
      <c r="T22" s="17">
        <v>80000</v>
      </c>
      <c r="U22" s="17">
        <v>80000</v>
      </c>
      <c r="V22" s="2">
        <f t="shared" si="9"/>
        <v>0</v>
      </c>
      <c r="W22" s="18">
        <f t="shared" si="10"/>
        <v>0</v>
      </c>
      <c r="X22" s="8">
        <f t="shared" si="11"/>
        <v>80000</v>
      </c>
      <c r="Y22" s="8">
        <f t="shared" si="11"/>
        <v>80000</v>
      </c>
      <c r="Z22" s="9">
        <f t="shared" si="12"/>
        <v>0</v>
      </c>
      <c r="AA22" s="10">
        <f t="shared" si="13"/>
        <v>0</v>
      </c>
    </row>
    <row r="23" spans="1:27" ht="11.25" customHeight="1">
      <c r="A23" s="14"/>
      <c r="B23" s="15" t="s">
        <v>99</v>
      </c>
      <c r="C23" s="14" t="s">
        <v>33</v>
      </c>
      <c r="D23" s="17">
        <v>123000</v>
      </c>
      <c r="E23" s="17">
        <v>123000</v>
      </c>
      <c r="F23" s="2">
        <f>E23-D23</f>
        <v>0</v>
      </c>
      <c r="G23" s="18">
        <f>SUM(E23-D23)/D23*100</f>
        <v>0</v>
      </c>
      <c r="H23" s="17">
        <v>120000</v>
      </c>
      <c r="I23" s="17">
        <v>120000</v>
      </c>
      <c r="J23" s="2">
        <f t="shared" si="3"/>
        <v>0</v>
      </c>
      <c r="K23" s="18">
        <f t="shared" si="4"/>
        <v>0</v>
      </c>
      <c r="L23" s="17">
        <v>122000</v>
      </c>
      <c r="M23" s="17">
        <v>122000</v>
      </c>
      <c r="N23" s="2">
        <f>M23-L23</f>
        <v>0</v>
      </c>
      <c r="O23" s="18">
        <f>SUM(M23-L23)/L23*100</f>
        <v>0</v>
      </c>
      <c r="P23" s="17">
        <v>124000</v>
      </c>
      <c r="Q23" s="17">
        <v>124000</v>
      </c>
      <c r="R23" s="2">
        <f>Q23-P23</f>
        <v>0</v>
      </c>
      <c r="S23" s="18">
        <f>SUM(Q23-P23)/P23*100</f>
        <v>0</v>
      </c>
      <c r="T23" s="17">
        <v>120000</v>
      </c>
      <c r="U23" s="17">
        <v>120000</v>
      </c>
      <c r="V23" s="2">
        <f>U23-T23</f>
        <v>0</v>
      </c>
      <c r="W23" s="18">
        <f>SUM(U23-T23)/T23*100</f>
        <v>0</v>
      </c>
      <c r="X23" s="8">
        <f t="shared" si="11"/>
        <v>121800</v>
      </c>
      <c r="Y23" s="8">
        <f t="shared" si="11"/>
        <v>121800</v>
      </c>
      <c r="Z23" s="9">
        <f>Y23-X23</f>
        <v>0</v>
      </c>
      <c r="AA23" s="10">
        <f>SUM(Y23-X23)/X23*100</f>
        <v>0</v>
      </c>
    </row>
    <row r="24" spans="1:27" s="91" customFormat="1" ht="11.25" customHeight="1">
      <c r="A24" s="82"/>
      <c r="B24" s="83" t="s">
        <v>102</v>
      </c>
      <c r="C24" s="92" t="s">
        <v>33</v>
      </c>
      <c r="D24" s="84">
        <v>36000</v>
      </c>
      <c r="E24" s="84">
        <v>36000</v>
      </c>
      <c r="F24" s="85">
        <f>E24-D24</f>
        <v>0</v>
      </c>
      <c r="G24" s="86">
        <f t="shared" si="2"/>
        <v>0</v>
      </c>
      <c r="H24" s="84">
        <v>35000</v>
      </c>
      <c r="I24" s="84">
        <v>35000</v>
      </c>
      <c r="J24" s="85">
        <f t="shared" si="3"/>
        <v>0</v>
      </c>
      <c r="K24" s="87">
        <f t="shared" si="4"/>
        <v>0</v>
      </c>
      <c r="L24" s="84">
        <v>36000</v>
      </c>
      <c r="M24" s="84">
        <v>35000</v>
      </c>
      <c r="N24" s="85">
        <f t="shared" si="5"/>
        <v>-1000</v>
      </c>
      <c r="O24" s="87">
        <f t="shared" si="6"/>
        <v>-2.7777777777777777</v>
      </c>
      <c r="P24" s="84">
        <v>34000</v>
      </c>
      <c r="Q24" s="84">
        <v>34000</v>
      </c>
      <c r="R24" s="85">
        <f t="shared" si="7"/>
        <v>0</v>
      </c>
      <c r="S24" s="87">
        <f t="shared" si="8"/>
        <v>0</v>
      </c>
      <c r="T24" s="84">
        <v>35000</v>
      </c>
      <c r="U24" s="84">
        <v>35000</v>
      </c>
      <c r="V24" s="85">
        <f t="shared" si="9"/>
        <v>0</v>
      </c>
      <c r="W24" s="87">
        <f t="shared" si="10"/>
        <v>0</v>
      </c>
      <c r="X24" s="88">
        <f t="shared" si="11"/>
        <v>35200</v>
      </c>
      <c r="Y24" s="88">
        <f t="shared" si="11"/>
        <v>35000</v>
      </c>
      <c r="Z24" s="89">
        <f t="shared" si="12"/>
        <v>-200</v>
      </c>
      <c r="AA24" s="90">
        <f t="shared" si="13"/>
        <v>-0.5681818181818182</v>
      </c>
    </row>
    <row r="25" spans="1:27" ht="11.25" customHeight="1">
      <c r="A25" s="14"/>
      <c r="B25" s="15" t="s">
        <v>9</v>
      </c>
      <c r="C25" s="16" t="s">
        <v>33</v>
      </c>
      <c r="D25" s="21">
        <v>80000</v>
      </c>
      <c r="E25" s="21">
        <v>80000</v>
      </c>
      <c r="F25" s="2">
        <f t="shared" si="1"/>
        <v>0</v>
      </c>
      <c r="G25" s="18">
        <f t="shared" si="2"/>
        <v>0</v>
      </c>
      <c r="H25" s="21">
        <v>70000</v>
      </c>
      <c r="I25" s="21">
        <v>70000</v>
      </c>
      <c r="J25" s="2">
        <f t="shared" si="3"/>
        <v>0</v>
      </c>
      <c r="K25" s="4">
        <f t="shared" si="4"/>
        <v>0</v>
      </c>
      <c r="L25" s="21">
        <v>75000</v>
      </c>
      <c r="M25" s="21">
        <v>75000</v>
      </c>
      <c r="N25" s="2">
        <f t="shared" si="5"/>
        <v>0</v>
      </c>
      <c r="O25" s="4">
        <f t="shared" si="6"/>
        <v>0</v>
      </c>
      <c r="P25" s="21">
        <v>75000</v>
      </c>
      <c r="Q25" s="21">
        <v>75000</v>
      </c>
      <c r="R25" s="2">
        <f t="shared" si="7"/>
        <v>0</v>
      </c>
      <c r="S25" s="4">
        <f t="shared" si="8"/>
        <v>0</v>
      </c>
      <c r="T25" s="21">
        <v>75000</v>
      </c>
      <c r="U25" s="21">
        <v>75000</v>
      </c>
      <c r="V25" s="2">
        <f t="shared" si="9"/>
        <v>0</v>
      </c>
      <c r="W25" s="4">
        <f t="shared" si="10"/>
        <v>0</v>
      </c>
      <c r="X25" s="8">
        <f t="shared" si="11"/>
        <v>75000</v>
      </c>
      <c r="Y25" s="8">
        <f t="shared" si="11"/>
        <v>75000</v>
      </c>
      <c r="Z25" s="9">
        <f t="shared" si="12"/>
        <v>0</v>
      </c>
      <c r="AA25" s="10">
        <f t="shared" si="13"/>
        <v>0</v>
      </c>
    </row>
    <row r="26" spans="1:27" ht="11.25" customHeight="1">
      <c r="A26" s="14">
        <v>5</v>
      </c>
      <c r="B26" s="15" t="s">
        <v>10</v>
      </c>
      <c r="C26" s="14"/>
      <c r="D26" s="17"/>
      <c r="E26" s="17"/>
      <c r="F26" s="2"/>
      <c r="G26" s="18"/>
      <c r="H26" s="17"/>
      <c r="I26" s="17"/>
      <c r="J26" s="2"/>
      <c r="K26" s="4"/>
      <c r="L26" s="17"/>
      <c r="M26" s="17"/>
      <c r="N26" s="2"/>
      <c r="O26" s="4"/>
      <c r="P26" s="17"/>
      <c r="Q26" s="17"/>
      <c r="R26" s="2"/>
      <c r="S26" s="4"/>
      <c r="T26" s="17"/>
      <c r="U26" s="17"/>
      <c r="V26" s="2"/>
      <c r="W26" s="4"/>
      <c r="X26" s="17"/>
      <c r="Y26" s="17"/>
      <c r="Z26" s="9"/>
      <c r="AA26" s="10"/>
    </row>
    <row r="27" spans="1:27" s="91" customFormat="1" ht="11.25" customHeight="1">
      <c r="A27" s="82"/>
      <c r="B27" s="83" t="s">
        <v>103</v>
      </c>
      <c r="C27" s="92" t="s">
        <v>33</v>
      </c>
      <c r="D27" s="84">
        <v>22000</v>
      </c>
      <c r="E27" s="84">
        <v>22500</v>
      </c>
      <c r="F27" s="85">
        <f>E27-D27</f>
        <v>500</v>
      </c>
      <c r="G27" s="87">
        <f>SUM(E27-D27)/D27*100</f>
        <v>2.272727272727273</v>
      </c>
      <c r="H27" s="84">
        <v>22000</v>
      </c>
      <c r="I27" s="84">
        <v>22500</v>
      </c>
      <c r="J27" s="85">
        <f>I27-H27</f>
        <v>500</v>
      </c>
      <c r="K27" s="87">
        <f>SUM(I27-H27)/H27*100</f>
        <v>2.272727272727273</v>
      </c>
      <c r="L27" s="84">
        <v>22000</v>
      </c>
      <c r="M27" s="84">
        <v>22000</v>
      </c>
      <c r="N27" s="85">
        <f>M27-L27</f>
        <v>0</v>
      </c>
      <c r="O27" s="87">
        <f>SUM(M27-L27)/L27*100</f>
        <v>0</v>
      </c>
      <c r="P27" s="84">
        <v>23000</v>
      </c>
      <c r="Q27" s="84">
        <v>23000</v>
      </c>
      <c r="R27" s="85">
        <f>Q27-P27</f>
        <v>0</v>
      </c>
      <c r="S27" s="87">
        <f>SUM(Q27-P27)/P27*100</f>
        <v>0</v>
      </c>
      <c r="T27" s="84">
        <v>22000</v>
      </c>
      <c r="U27" s="84">
        <v>22500</v>
      </c>
      <c r="V27" s="85">
        <f>U27-T27</f>
        <v>500</v>
      </c>
      <c r="W27" s="87">
        <f>SUM(U27-T27)/T27*100</f>
        <v>2.272727272727273</v>
      </c>
      <c r="X27" s="88">
        <f>SUM(D27+H27+L27+P27+T27)/5</f>
        <v>22200</v>
      </c>
      <c r="Y27" s="88">
        <f>SUM(E27+I27+M27+Q27+U27)/5</f>
        <v>22500</v>
      </c>
      <c r="Z27" s="89">
        <f>Y27-X27</f>
        <v>300</v>
      </c>
      <c r="AA27" s="90">
        <f>SUM(Y27-X27)/X27*100</f>
        <v>1.3513513513513513</v>
      </c>
    </row>
    <row r="28" spans="1:27" ht="11.25" customHeight="1">
      <c r="A28" s="14"/>
      <c r="B28" s="15" t="s">
        <v>89</v>
      </c>
      <c r="C28" s="16" t="s">
        <v>33</v>
      </c>
      <c r="D28" s="21">
        <v>40000</v>
      </c>
      <c r="E28" s="21">
        <v>40000</v>
      </c>
      <c r="F28" s="2">
        <f>E28-D28</f>
        <v>0</v>
      </c>
      <c r="G28" s="4">
        <f>SUM(E28-D28)/D28*100</f>
        <v>0</v>
      </c>
      <c r="H28" s="21">
        <v>42000</v>
      </c>
      <c r="I28" s="21">
        <v>42000</v>
      </c>
      <c r="J28" s="2">
        <f>I28-H28</f>
        <v>0</v>
      </c>
      <c r="K28" s="4">
        <f>SUM(I28-H28)/H28*100</f>
        <v>0</v>
      </c>
      <c r="L28" s="17">
        <v>44000</v>
      </c>
      <c r="M28" s="17">
        <v>44000</v>
      </c>
      <c r="N28" s="2">
        <f>M28-L28</f>
        <v>0</v>
      </c>
      <c r="O28" s="4">
        <f>SUM(M28-L28)/L28*100</f>
        <v>0</v>
      </c>
      <c r="P28" s="21">
        <v>45000</v>
      </c>
      <c r="Q28" s="21">
        <v>45000</v>
      </c>
      <c r="R28" s="2">
        <f>Q28-P28</f>
        <v>0</v>
      </c>
      <c r="S28" s="4">
        <f>SUM(Q28-P28)/P28*100</f>
        <v>0</v>
      </c>
      <c r="T28" s="17">
        <v>40000</v>
      </c>
      <c r="U28" s="17">
        <v>40000</v>
      </c>
      <c r="V28" s="2">
        <f>U28-T28</f>
        <v>0</v>
      </c>
      <c r="W28" s="4">
        <f>SUM(U28-T28)/T28*100</f>
        <v>0</v>
      </c>
      <c r="X28" s="8">
        <f>SUM(D28+H28+L28+P28+T28)/5</f>
        <v>42200</v>
      </c>
      <c r="Y28" s="8">
        <f>SUM(E28+I28+M28+Q28+U28)/5</f>
        <v>42200</v>
      </c>
      <c r="Z28" s="9">
        <f>Y28-X28</f>
        <v>0</v>
      </c>
      <c r="AA28" s="10">
        <f>SUM(Y28-X28)/X28*100</f>
        <v>0</v>
      </c>
    </row>
    <row r="29" spans="1:27" ht="11.25" customHeight="1">
      <c r="A29" s="14">
        <v>6</v>
      </c>
      <c r="B29" s="19" t="s">
        <v>11</v>
      </c>
      <c r="C29" s="14"/>
      <c r="D29" s="17"/>
      <c r="E29" s="17"/>
      <c r="F29" s="2"/>
      <c r="G29" s="4"/>
      <c r="H29" s="17"/>
      <c r="I29" s="17"/>
      <c r="J29" s="2"/>
      <c r="K29" s="4"/>
      <c r="L29" s="17"/>
      <c r="M29" s="17"/>
      <c r="N29" s="2"/>
      <c r="O29" s="4"/>
      <c r="P29" s="17"/>
      <c r="Q29" s="17"/>
      <c r="R29" s="2"/>
      <c r="S29" s="4"/>
      <c r="T29" s="17"/>
      <c r="U29" s="17"/>
      <c r="V29" s="2"/>
      <c r="W29" s="4"/>
      <c r="X29" s="8"/>
      <c r="Y29" s="8"/>
      <c r="Z29" s="9"/>
      <c r="AA29" s="10"/>
    </row>
    <row r="30" spans="1:27" ht="11.25" customHeight="1">
      <c r="A30" s="14"/>
      <c r="B30" s="15" t="s">
        <v>84</v>
      </c>
      <c r="C30" s="14" t="s">
        <v>49</v>
      </c>
      <c r="D30" s="17">
        <v>36500</v>
      </c>
      <c r="E30" s="17">
        <v>36500</v>
      </c>
      <c r="F30" s="2">
        <f>E30-D30</f>
        <v>0</v>
      </c>
      <c r="G30" s="4">
        <f>SUM(E30-D30)/D30*100</f>
        <v>0</v>
      </c>
      <c r="H30" s="17">
        <v>36500</v>
      </c>
      <c r="I30" s="17">
        <v>36500</v>
      </c>
      <c r="J30" s="2">
        <f>I30-H30</f>
        <v>0</v>
      </c>
      <c r="K30" s="4">
        <f>SUM(I30-H30)/H30*100</f>
        <v>0</v>
      </c>
      <c r="L30" s="17">
        <v>36500</v>
      </c>
      <c r="M30" s="17">
        <v>36500</v>
      </c>
      <c r="N30" s="2">
        <f>M30-L30</f>
        <v>0</v>
      </c>
      <c r="O30" s="4">
        <f>SUM(M30-L30)/L30*100</f>
        <v>0</v>
      </c>
      <c r="P30" s="17">
        <v>32700</v>
      </c>
      <c r="Q30" s="17">
        <v>32700</v>
      </c>
      <c r="R30" s="2">
        <f>Q30-P30</f>
        <v>0</v>
      </c>
      <c r="S30" s="4">
        <f>SUM(Q30-P30)/P30*100</f>
        <v>0</v>
      </c>
      <c r="T30" s="17">
        <v>36500</v>
      </c>
      <c r="U30" s="17">
        <v>36500</v>
      </c>
      <c r="V30" s="2">
        <f>U30-T30</f>
        <v>0</v>
      </c>
      <c r="W30" s="4">
        <f>SUM(U30-T30)/T30*100</f>
        <v>0</v>
      </c>
      <c r="X30" s="8">
        <f aca="true" t="shared" si="14" ref="X30:Y34">SUM(D30+H30+L30+P30+T30)/5</f>
        <v>35740</v>
      </c>
      <c r="Y30" s="8">
        <f t="shared" si="14"/>
        <v>35740</v>
      </c>
      <c r="Z30" s="9">
        <f>Y30-X30</f>
        <v>0</v>
      </c>
      <c r="AA30" s="10">
        <f>SUM(Y30-X30)/X30*100</f>
        <v>0</v>
      </c>
    </row>
    <row r="31" spans="1:27" ht="11.25" customHeight="1">
      <c r="A31" s="14"/>
      <c r="B31" s="15" t="s">
        <v>85</v>
      </c>
      <c r="C31" s="14" t="s">
        <v>49</v>
      </c>
      <c r="D31" s="17">
        <v>38000</v>
      </c>
      <c r="E31" s="17">
        <v>38000</v>
      </c>
      <c r="F31" s="2">
        <f>E31-D31</f>
        <v>0</v>
      </c>
      <c r="G31" s="4">
        <f>SUM(E31-D31)/D31*100</f>
        <v>0</v>
      </c>
      <c r="H31" s="17">
        <v>39000</v>
      </c>
      <c r="I31" s="17">
        <v>39000</v>
      </c>
      <c r="J31" s="2">
        <f>I31-H31</f>
        <v>0</v>
      </c>
      <c r="K31" s="4">
        <f>SUM(I31-H31)/H31*100</f>
        <v>0</v>
      </c>
      <c r="L31" s="17">
        <v>39000</v>
      </c>
      <c r="M31" s="17">
        <v>39000</v>
      </c>
      <c r="N31" s="2">
        <f>M31-L31</f>
        <v>0</v>
      </c>
      <c r="O31" s="4">
        <f>SUM(M31-L31)/L31*100</f>
        <v>0</v>
      </c>
      <c r="P31" s="17">
        <v>42000</v>
      </c>
      <c r="Q31" s="17">
        <v>42000</v>
      </c>
      <c r="R31" s="2">
        <f>Q31-P31</f>
        <v>0</v>
      </c>
      <c r="S31" s="4">
        <f>SUM(Q31-P31)/P31*100</f>
        <v>0</v>
      </c>
      <c r="T31" s="17">
        <v>39000</v>
      </c>
      <c r="U31" s="17">
        <v>39000</v>
      </c>
      <c r="V31" s="2">
        <f>U31-T31</f>
        <v>0</v>
      </c>
      <c r="W31" s="4">
        <f>SUM(U31-T31)/T31*100</f>
        <v>0</v>
      </c>
      <c r="X31" s="8">
        <f t="shared" si="14"/>
        <v>39400</v>
      </c>
      <c r="Y31" s="8">
        <f t="shared" si="14"/>
        <v>39400</v>
      </c>
      <c r="Z31" s="9">
        <f>Y31-X31</f>
        <v>0</v>
      </c>
      <c r="AA31" s="10">
        <f>SUM(Y31-X31)/X31*100</f>
        <v>0</v>
      </c>
    </row>
    <row r="32" spans="1:27" ht="11.25" customHeight="1">
      <c r="A32" s="14"/>
      <c r="B32" s="15" t="s">
        <v>82</v>
      </c>
      <c r="C32" s="14" t="s">
        <v>120</v>
      </c>
      <c r="D32" s="17">
        <v>9500</v>
      </c>
      <c r="E32" s="17">
        <v>9500</v>
      </c>
      <c r="F32" s="2">
        <f>E32-D32</f>
        <v>0</v>
      </c>
      <c r="G32" s="4">
        <f>SUM(E32-D32)/D32*100</f>
        <v>0</v>
      </c>
      <c r="H32" s="17">
        <v>9500</v>
      </c>
      <c r="I32" s="17">
        <v>9500</v>
      </c>
      <c r="J32" s="2">
        <f>I32-H32</f>
        <v>0</v>
      </c>
      <c r="K32" s="4">
        <f>SUM(I32-H32)/H32*100</f>
        <v>0</v>
      </c>
      <c r="L32" s="17">
        <v>9500</v>
      </c>
      <c r="M32" s="17">
        <v>9500</v>
      </c>
      <c r="N32" s="2">
        <f>M32-L32</f>
        <v>0</v>
      </c>
      <c r="O32" s="4">
        <f>SUM(M32-L32)/L32*100</f>
        <v>0</v>
      </c>
      <c r="P32" s="17">
        <v>9150</v>
      </c>
      <c r="Q32" s="17">
        <v>9150</v>
      </c>
      <c r="R32" s="2">
        <f>Q32-P32</f>
        <v>0</v>
      </c>
      <c r="S32" s="4">
        <f>SUM(Q32-P32)/P32*100</f>
        <v>0</v>
      </c>
      <c r="T32" s="17">
        <v>9500</v>
      </c>
      <c r="U32" s="17">
        <v>9500</v>
      </c>
      <c r="V32" s="2">
        <f>U32-T32</f>
        <v>0</v>
      </c>
      <c r="W32" s="4">
        <f>SUM(U32-T32)/T32*100</f>
        <v>0</v>
      </c>
      <c r="X32" s="8">
        <f t="shared" si="14"/>
        <v>9430</v>
      </c>
      <c r="Y32" s="8">
        <f t="shared" si="14"/>
        <v>9430</v>
      </c>
      <c r="Z32" s="9">
        <f>Y32-X32</f>
        <v>0</v>
      </c>
      <c r="AA32" s="10">
        <f>SUM(Y32-X32)/X32*100</f>
        <v>0</v>
      </c>
    </row>
    <row r="33" spans="1:27" ht="11.25" customHeight="1">
      <c r="A33" s="14"/>
      <c r="B33" s="15" t="s">
        <v>83</v>
      </c>
      <c r="C33" s="14" t="s">
        <v>120</v>
      </c>
      <c r="D33" s="17">
        <v>9000</v>
      </c>
      <c r="E33" s="17">
        <v>9000</v>
      </c>
      <c r="F33" s="2">
        <f>E33-D33</f>
        <v>0</v>
      </c>
      <c r="G33" s="4">
        <f>SUM(E33-D33)/D33*100</f>
        <v>0</v>
      </c>
      <c r="H33" s="17">
        <v>9000</v>
      </c>
      <c r="I33" s="17">
        <v>9000</v>
      </c>
      <c r="J33" s="2">
        <f>I33-H33</f>
        <v>0</v>
      </c>
      <c r="K33" s="4">
        <f>SUM(I33-H33)/H33*100</f>
        <v>0</v>
      </c>
      <c r="L33" s="17">
        <v>8500</v>
      </c>
      <c r="M33" s="17">
        <v>8500</v>
      </c>
      <c r="N33" s="2">
        <f>M33-L33</f>
        <v>0</v>
      </c>
      <c r="O33" s="4">
        <f>SUM(M33-L33)/L33*100</f>
        <v>0</v>
      </c>
      <c r="P33" s="17">
        <v>9000</v>
      </c>
      <c r="Q33" s="17">
        <v>9000</v>
      </c>
      <c r="R33" s="2">
        <f>Q33-P33</f>
        <v>0</v>
      </c>
      <c r="S33" s="4">
        <f>SUM(Q33-P33)/P33*100</f>
        <v>0</v>
      </c>
      <c r="T33" s="17">
        <v>9000</v>
      </c>
      <c r="U33" s="17">
        <v>9000</v>
      </c>
      <c r="V33" s="2">
        <f>U33-T33</f>
        <v>0</v>
      </c>
      <c r="W33" s="4">
        <f>SUM(U33-T33)/T33*100</f>
        <v>0</v>
      </c>
      <c r="X33" s="8">
        <f t="shared" si="14"/>
        <v>8900</v>
      </c>
      <c r="Y33" s="8">
        <f t="shared" si="14"/>
        <v>8900</v>
      </c>
      <c r="Z33" s="9">
        <f>Y33-X33</f>
        <v>0</v>
      </c>
      <c r="AA33" s="10">
        <f>SUM(Y33-X33)/X33*100</f>
        <v>0</v>
      </c>
    </row>
    <row r="34" spans="1:27" ht="11.25" customHeight="1">
      <c r="A34" s="14">
        <v>7</v>
      </c>
      <c r="B34" s="19" t="s">
        <v>12</v>
      </c>
      <c r="C34" s="16" t="s">
        <v>33</v>
      </c>
      <c r="D34" s="17">
        <v>6000</v>
      </c>
      <c r="E34" s="17">
        <v>6000</v>
      </c>
      <c r="F34" s="2">
        <f>E34-D34</f>
        <v>0</v>
      </c>
      <c r="G34" s="4">
        <f>SUM(E34-D34)/D34*100</f>
        <v>0</v>
      </c>
      <c r="H34" s="17">
        <v>6000</v>
      </c>
      <c r="I34" s="17">
        <v>6000</v>
      </c>
      <c r="J34" s="2">
        <f>I34-H34</f>
        <v>0</v>
      </c>
      <c r="K34" s="4">
        <f>SUM(I34-H34)/H34*100</f>
        <v>0</v>
      </c>
      <c r="L34" s="17">
        <v>6000</v>
      </c>
      <c r="M34" s="17">
        <v>6000</v>
      </c>
      <c r="N34" s="2">
        <f>M34-L34</f>
        <v>0</v>
      </c>
      <c r="O34" s="4">
        <f>SUM(M34-L34)/L34*100</f>
        <v>0</v>
      </c>
      <c r="P34" s="17">
        <v>6000</v>
      </c>
      <c r="Q34" s="17">
        <v>6000</v>
      </c>
      <c r="R34" s="2">
        <f>Q34-P34</f>
        <v>0</v>
      </c>
      <c r="S34" s="4">
        <f>SUM(Q34-P34)/P34*100</f>
        <v>0</v>
      </c>
      <c r="T34" s="17">
        <v>6000</v>
      </c>
      <c r="U34" s="17">
        <v>6000</v>
      </c>
      <c r="V34" s="2">
        <f>U34-T34</f>
        <v>0</v>
      </c>
      <c r="W34" s="4">
        <f>SUM(U34-T34)/T34*100</f>
        <v>0</v>
      </c>
      <c r="X34" s="8">
        <f t="shared" si="14"/>
        <v>6000</v>
      </c>
      <c r="Y34" s="8">
        <f t="shared" si="14"/>
        <v>6000</v>
      </c>
      <c r="Z34" s="9">
        <f>Y34-X34</f>
        <v>0</v>
      </c>
      <c r="AA34" s="10">
        <f>SUM(Y34-X34)/X34*100</f>
        <v>0</v>
      </c>
    </row>
    <row r="35" spans="1:27" ht="11.25" customHeight="1">
      <c r="A35" s="14">
        <v>8</v>
      </c>
      <c r="B35" s="19" t="s">
        <v>78</v>
      </c>
      <c r="C35" s="14"/>
      <c r="D35" s="17"/>
      <c r="E35" s="17"/>
      <c r="F35" s="2"/>
      <c r="G35" s="4"/>
      <c r="H35" s="17"/>
      <c r="I35" s="17"/>
      <c r="J35" s="2"/>
      <c r="K35" s="4"/>
      <c r="L35" s="17"/>
      <c r="M35" s="17"/>
      <c r="N35" s="2"/>
      <c r="O35" s="4"/>
      <c r="P35" s="17"/>
      <c r="Q35" s="17"/>
      <c r="R35" s="2"/>
      <c r="S35" s="4"/>
      <c r="T35" s="17"/>
      <c r="U35" s="17"/>
      <c r="V35" s="2"/>
      <c r="W35" s="4"/>
      <c r="X35" s="8"/>
      <c r="Y35" s="8"/>
      <c r="Z35" s="9"/>
      <c r="AA35" s="10"/>
    </row>
    <row r="36" spans="1:27" ht="11.25" customHeight="1">
      <c r="A36" s="14"/>
      <c r="B36" s="15" t="s">
        <v>80</v>
      </c>
      <c r="C36" s="14" t="s">
        <v>33</v>
      </c>
      <c r="D36" s="17" t="s">
        <v>114</v>
      </c>
      <c r="E36" s="17" t="s">
        <v>114</v>
      </c>
      <c r="F36" s="2">
        <v>0</v>
      </c>
      <c r="G36" s="4">
        <v>0</v>
      </c>
      <c r="H36" s="17" t="s">
        <v>114</v>
      </c>
      <c r="I36" s="17" t="s">
        <v>114</v>
      </c>
      <c r="J36" s="2"/>
      <c r="K36" s="4">
        <v>0</v>
      </c>
      <c r="L36" s="17" t="s">
        <v>114</v>
      </c>
      <c r="M36" s="17" t="s">
        <v>114</v>
      </c>
      <c r="N36" s="2">
        <v>0</v>
      </c>
      <c r="O36" s="4">
        <v>0</v>
      </c>
      <c r="P36" s="17" t="s">
        <v>114</v>
      </c>
      <c r="Q36" s="17" t="s">
        <v>114</v>
      </c>
      <c r="R36" s="2">
        <v>0</v>
      </c>
      <c r="S36" s="4">
        <v>0</v>
      </c>
      <c r="T36" s="17" t="s">
        <v>114</v>
      </c>
      <c r="U36" s="17" t="s">
        <v>114</v>
      </c>
      <c r="V36" s="17" t="s">
        <v>114</v>
      </c>
      <c r="W36" s="4">
        <v>0</v>
      </c>
      <c r="X36" s="17" t="s">
        <v>114</v>
      </c>
      <c r="Y36" s="17" t="s">
        <v>114</v>
      </c>
      <c r="Z36" s="17" t="s">
        <v>114</v>
      </c>
      <c r="AA36" s="10">
        <v>0</v>
      </c>
    </row>
    <row r="37" spans="1:27" ht="11.25" customHeight="1">
      <c r="A37" s="14"/>
      <c r="B37" s="15" t="s">
        <v>79</v>
      </c>
      <c r="C37" s="16" t="s">
        <v>33</v>
      </c>
      <c r="D37" s="17">
        <v>7500</v>
      </c>
      <c r="E37" s="17">
        <v>7500</v>
      </c>
      <c r="F37" s="2">
        <f>E37-D37</f>
        <v>0</v>
      </c>
      <c r="G37" s="4">
        <f>SUM(E37-D37)/D37*100</f>
        <v>0</v>
      </c>
      <c r="H37" s="17">
        <v>8000</v>
      </c>
      <c r="I37" s="17">
        <v>8000</v>
      </c>
      <c r="J37" s="2">
        <f>I37-H37</f>
        <v>0</v>
      </c>
      <c r="K37" s="4">
        <f>SUM(I37-H37)/H37*100</f>
        <v>0</v>
      </c>
      <c r="L37" s="17">
        <v>7500</v>
      </c>
      <c r="M37" s="17">
        <v>7500</v>
      </c>
      <c r="N37" s="2">
        <f>M37-L37</f>
        <v>0</v>
      </c>
      <c r="O37" s="4">
        <f>SUM(M37-L37)/L37*100</f>
        <v>0</v>
      </c>
      <c r="P37" s="17">
        <v>8000</v>
      </c>
      <c r="Q37" s="17">
        <v>8000</v>
      </c>
      <c r="R37" s="2">
        <f>Q37-P37</f>
        <v>0</v>
      </c>
      <c r="S37" s="4">
        <f>SUM(Q37-P37)/P37*100</f>
        <v>0</v>
      </c>
      <c r="T37" s="17">
        <v>8000</v>
      </c>
      <c r="U37" s="17">
        <v>8000</v>
      </c>
      <c r="V37" s="2">
        <f>U37-T37</f>
        <v>0</v>
      </c>
      <c r="W37" s="4">
        <f>SUM(U37-T37)/T37*100</f>
        <v>0</v>
      </c>
      <c r="X37" s="8">
        <f>SUM(D37+H37+L37+P37+T37)/5</f>
        <v>7800</v>
      </c>
      <c r="Y37" s="8">
        <f>SUM(E37+I37+M37+Q37+U37)/5</f>
        <v>7800</v>
      </c>
      <c r="Z37" s="9">
        <f>Y37-X37</f>
        <v>0</v>
      </c>
      <c r="AA37" s="10">
        <f>SUM(Y37-X37)/X37*100</f>
        <v>0</v>
      </c>
    </row>
    <row r="38" spans="1:27" ht="11.25" customHeight="1">
      <c r="A38" s="14"/>
      <c r="B38" s="15" t="s">
        <v>81</v>
      </c>
      <c r="C38" s="14" t="s">
        <v>33</v>
      </c>
      <c r="D38" s="17" t="s">
        <v>114</v>
      </c>
      <c r="E38" s="17" t="s">
        <v>114</v>
      </c>
      <c r="F38" s="2">
        <v>0</v>
      </c>
      <c r="G38" s="4">
        <v>0</v>
      </c>
      <c r="H38" s="17" t="s">
        <v>114</v>
      </c>
      <c r="I38" s="17" t="s">
        <v>114</v>
      </c>
      <c r="J38" s="2"/>
      <c r="K38" s="4">
        <v>0</v>
      </c>
      <c r="L38" s="17" t="s">
        <v>114</v>
      </c>
      <c r="M38" s="17" t="s">
        <v>114</v>
      </c>
      <c r="N38" s="2">
        <v>0</v>
      </c>
      <c r="O38" s="4">
        <v>0</v>
      </c>
      <c r="P38" s="17" t="s">
        <v>114</v>
      </c>
      <c r="Q38" s="17" t="s">
        <v>114</v>
      </c>
      <c r="R38" s="2">
        <v>0</v>
      </c>
      <c r="S38" s="4">
        <v>0</v>
      </c>
      <c r="T38" s="17" t="s">
        <v>114</v>
      </c>
      <c r="U38" s="17" t="s">
        <v>114</v>
      </c>
      <c r="V38" s="17" t="s">
        <v>114</v>
      </c>
      <c r="W38" s="4">
        <v>0</v>
      </c>
      <c r="X38" s="17" t="s">
        <v>114</v>
      </c>
      <c r="Y38" s="17" t="s">
        <v>114</v>
      </c>
      <c r="Z38" s="17" t="s">
        <v>114</v>
      </c>
      <c r="AA38" s="10">
        <v>0</v>
      </c>
    </row>
    <row r="39" spans="1:27" ht="11.25" customHeight="1">
      <c r="A39" s="14">
        <v>9</v>
      </c>
      <c r="B39" s="19" t="s">
        <v>15</v>
      </c>
      <c r="C39" s="14"/>
      <c r="D39" s="17"/>
      <c r="E39" s="17"/>
      <c r="F39" s="2"/>
      <c r="G39" s="4"/>
      <c r="H39" s="17"/>
      <c r="I39" s="17"/>
      <c r="J39" s="2"/>
      <c r="K39" s="4"/>
      <c r="L39" s="17"/>
      <c r="M39" s="17"/>
      <c r="N39" s="2"/>
      <c r="O39" s="4"/>
      <c r="P39" s="17"/>
      <c r="Q39" s="17"/>
      <c r="R39" s="2"/>
      <c r="S39" s="4"/>
      <c r="T39" s="17"/>
      <c r="U39" s="17"/>
      <c r="V39" s="2"/>
      <c r="W39" s="4"/>
      <c r="X39" s="8"/>
      <c r="Y39" s="8"/>
      <c r="Z39" s="9"/>
      <c r="AA39" s="10"/>
    </row>
    <row r="40" spans="1:27" ht="11.25" customHeight="1">
      <c r="A40" s="14"/>
      <c r="B40" s="15" t="s">
        <v>51</v>
      </c>
      <c r="C40" s="16" t="s">
        <v>33</v>
      </c>
      <c r="D40" s="17">
        <v>9500</v>
      </c>
      <c r="E40" s="17">
        <v>9500</v>
      </c>
      <c r="F40" s="2">
        <f>E40-D40</f>
        <v>0</v>
      </c>
      <c r="G40" s="4">
        <f>SUM(E40-D40)/D40*100</f>
        <v>0</v>
      </c>
      <c r="H40" s="17">
        <v>9500</v>
      </c>
      <c r="I40" s="17">
        <v>9500</v>
      </c>
      <c r="J40" s="2">
        <f>I40-H40</f>
        <v>0</v>
      </c>
      <c r="K40" s="4">
        <f>SUM(I40-H40)/H40*100</f>
        <v>0</v>
      </c>
      <c r="L40" s="17">
        <v>9500</v>
      </c>
      <c r="M40" s="17">
        <v>9500</v>
      </c>
      <c r="N40" s="2">
        <f>M40-L40</f>
        <v>0</v>
      </c>
      <c r="O40" s="4">
        <f>SUM(M40-L40)/L40*100</f>
        <v>0</v>
      </c>
      <c r="P40" s="17">
        <v>9500</v>
      </c>
      <c r="Q40" s="17">
        <v>9500</v>
      </c>
      <c r="R40" s="2">
        <f>Q40-P40</f>
        <v>0</v>
      </c>
      <c r="S40" s="4">
        <f>SUM(Q40-P40)/P40*100</f>
        <v>0</v>
      </c>
      <c r="T40" s="17">
        <v>9500</v>
      </c>
      <c r="U40" s="17">
        <v>9500</v>
      </c>
      <c r="V40" s="2">
        <f>U40-T40</f>
        <v>0</v>
      </c>
      <c r="W40" s="4">
        <f>SUM(U40-T40)/T40*100</f>
        <v>0</v>
      </c>
      <c r="X40" s="8">
        <f>SUM(D40+H40+L40+P40+T40)/5</f>
        <v>9500</v>
      </c>
      <c r="Y40" s="8">
        <f>SUM(E40+I40+M40+Q40+U40)/5</f>
        <v>9500</v>
      </c>
      <c r="Z40" s="9">
        <f>Y40-X40</f>
        <v>0</v>
      </c>
      <c r="AA40" s="10">
        <f>SUM(Y40-X40)/X40*100</f>
        <v>0</v>
      </c>
    </row>
    <row r="41" spans="1:27" ht="11.25" customHeight="1">
      <c r="A41" s="14"/>
      <c r="B41" s="15" t="s">
        <v>50</v>
      </c>
      <c r="C41" s="16" t="s">
        <v>33</v>
      </c>
      <c r="D41" s="17">
        <v>7200</v>
      </c>
      <c r="E41" s="17">
        <v>7200</v>
      </c>
      <c r="F41" s="2">
        <f>E41-D41</f>
        <v>0</v>
      </c>
      <c r="G41" s="4">
        <f>SUM(E41-D41)/D41*100</f>
        <v>0</v>
      </c>
      <c r="H41" s="17">
        <v>7000</v>
      </c>
      <c r="I41" s="17">
        <v>7000</v>
      </c>
      <c r="J41" s="2">
        <f>I41-H41</f>
        <v>0</v>
      </c>
      <c r="K41" s="4">
        <f>SUM(I41-H41)/H41*100</f>
        <v>0</v>
      </c>
      <c r="L41" s="17">
        <v>6800</v>
      </c>
      <c r="M41" s="17">
        <v>6800</v>
      </c>
      <c r="N41" s="2">
        <f>M41-L41</f>
        <v>0</v>
      </c>
      <c r="O41" s="4">
        <f>SUM(M41-L41)/L41*100</f>
        <v>0</v>
      </c>
      <c r="P41" s="17">
        <v>6800</v>
      </c>
      <c r="Q41" s="17">
        <v>6800</v>
      </c>
      <c r="R41" s="2">
        <f>Q41-P41</f>
        <v>0</v>
      </c>
      <c r="S41" s="4">
        <f>SUM(Q41-P41)/P41*100</f>
        <v>0</v>
      </c>
      <c r="T41" s="17">
        <v>7000</v>
      </c>
      <c r="U41" s="17">
        <v>7000</v>
      </c>
      <c r="V41" s="2">
        <f>U41-T41</f>
        <v>0</v>
      </c>
      <c r="W41" s="4">
        <f>SUM(U41-T41)/T41*100</f>
        <v>0</v>
      </c>
      <c r="X41" s="8">
        <f>SUM(D41+H41+L41+P41+T41)/5</f>
        <v>6960</v>
      </c>
      <c r="Y41" s="8">
        <f>SUM(E41+I41+M41+Q41+U41)/5</f>
        <v>6960</v>
      </c>
      <c r="Z41" s="9">
        <f>Y41-X41</f>
        <v>0</v>
      </c>
      <c r="AA41" s="10">
        <f>SUM(Y41-X41)/X41*100</f>
        <v>0</v>
      </c>
    </row>
    <row r="42" spans="1:27" ht="11.25" customHeight="1">
      <c r="A42" s="14">
        <v>10</v>
      </c>
      <c r="B42" s="19" t="s">
        <v>38</v>
      </c>
      <c r="C42" s="14"/>
      <c r="D42" s="21"/>
      <c r="E42" s="21"/>
      <c r="F42" s="2"/>
      <c r="G42" s="4"/>
      <c r="H42" s="21"/>
      <c r="I42" s="21"/>
      <c r="J42" s="2"/>
      <c r="K42" s="4"/>
      <c r="L42" s="21"/>
      <c r="M42" s="21"/>
      <c r="N42" s="2"/>
      <c r="O42" s="4"/>
      <c r="P42" s="21"/>
      <c r="Q42" s="21"/>
      <c r="R42" s="2"/>
      <c r="S42" s="4"/>
      <c r="T42" s="21"/>
      <c r="U42" s="21"/>
      <c r="V42" s="2"/>
      <c r="W42" s="4"/>
      <c r="X42" s="8"/>
      <c r="Y42" s="8"/>
      <c r="Z42" s="9"/>
      <c r="AA42" s="10"/>
    </row>
    <row r="43" spans="1:27" s="91" customFormat="1" ht="11.25" customHeight="1">
      <c r="A43" s="82"/>
      <c r="B43" s="83" t="s">
        <v>119</v>
      </c>
      <c r="C43" s="92" t="s">
        <v>33</v>
      </c>
      <c r="D43" s="93">
        <v>55000</v>
      </c>
      <c r="E43" s="93">
        <v>55000</v>
      </c>
      <c r="F43" s="85">
        <f aca="true" t="shared" si="15" ref="F43:F50">E43-D43</f>
        <v>0</v>
      </c>
      <c r="G43" s="87">
        <f aca="true" t="shared" si="16" ref="G43:G62">SUM(E43-D43)/D43*100</f>
        <v>0</v>
      </c>
      <c r="H43" s="93">
        <v>47000</v>
      </c>
      <c r="I43" s="93">
        <v>48000</v>
      </c>
      <c r="J43" s="85">
        <f>I43-H43</f>
        <v>1000</v>
      </c>
      <c r="K43" s="87">
        <f>SUM(I43-H43)/H43*100</f>
        <v>2.127659574468085</v>
      </c>
      <c r="L43" s="84">
        <v>50000</v>
      </c>
      <c r="M43" s="84">
        <v>50000</v>
      </c>
      <c r="N43" s="85">
        <f aca="true" t="shared" si="17" ref="N43:N52">M43-L43</f>
        <v>0</v>
      </c>
      <c r="O43" s="87">
        <f aca="true" t="shared" si="18" ref="O43:O52">SUM(M43-L43)/L43*100</f>
        <v>0</v>
      </c>
      <c r="P43" s="84">
        <v>60000</v>
      </c>
      <c r="Q43" s="84">
        <v>58000</v>
      </c>
      <c r="R43" s="85">
        <f>Q43-P43</f>
        <v>-2000</v>
      </c>
      <c r="S43" s="87">
        <f aca="true" t="shared" si="19" ref="S43:S52">SUM(Q43-P43)/P43*100</f>
        <v>-3.3333333333333335</v>
      </c>
      <c r="T43" s="84">
        <v>50000</v>
      </c>
      <c r="U43" s="84">
        <v>55000</v>
      </c>
      <c r="V43" s="85">
        <f>U43-T43</f>
        <v>5000</v>
      </c>
      <c r="W43" s="87">
        <f>SUM(U43-T43)/T43*100</f>
        <v>10</v>
      </c>
      <c r="X43" s="88">
        <f aca="true" t="shared" si="20" ref="X43:Y52">SUM(D43+H43+L43+P43+T43)/5</f>
        <v>52400</v>
      </c>
      <c r="Y43" s="88">
        <f t="shared" si="20"/>
        <v>53200</v>
      </c>
      <c r="Z43" s="89">
        <f>Y43-X43</f>
        <v>800</v>
      </c>
      <c r="AA43" s="90">
        <f>SUM(Y43-X43)/X43*100</f>
        <v>1.5267175572519083</v>
      </c>
    </row>
    <row r="44" spans="1:27" s="91" customFormat="1" ht="11.25" customHeight="1">
      <c r="A44" s="82"/>
      <c r="B44" s="83" t="s">
        <v>118</v>
      </c>
      <c r="C44" s="92" t="s">
        <v>33</v>
      </c>
      <c r="D44" s="84">
        <v>60000</v>
      </c>
      <c r="E44" s="84">
        <v>60000</v>
      </c>
      <c r="F44" s="85">
        <f t="shared" si="15"/>
        <v>0</v>
      </c>
      <c r="G44" s="87">
        <f>SUM(E44-D44)/D44*100</f>
        <v>0</v>
      </c>
      <c r="H44" s="84">
        <v>52000</v>
      </c>
      <c r="I44" s="84">
        <v>54000</v>
      </c>
      <c r="J44" s="85">
        <f>I44-H44</f>
        <v>2000</v>
      </c>
      <c r="K44" s="87">
        <f>SUM(I44-H44)/H44*100</f>
        <v>3.8461538461538463</v>
      </c>
      <c r="L44" s="84">
        <v>60000</v>
      </c>
      <c r="M44" s="84">
        <v>60000</v>
      </c>
      <c r="N44" s="85">
        <f t="shared" si="17"/>
        <v>0</v>
      </c>
      <c r="O44" s="87">
        <f>SUM(M44-L44)/L44*100</f>
        <v>0</v>
      </c>
      <c r="P44" s="84">
        <v>60000</v>
      </c>
      <c r="Q44" s="84">
        <v>60000</v>
      </c>
      <c r="R44" s="85">
        <f aca="true" t="shared" si="21" ref="R44:R54">Q44-P44</f>
        <v>0</v>
      </c>
      <c r="S44" s="87">
        <f t="shared" si="19"/>
        <v>0</v>
      </c>
      <c r="T44" s="84">
        <v>60000</v>
      </c>
      <c r="U44" s="84">
        <v>60000</v>
      </c>
      <c r="V44" s="85">
        <f aca="true" t="shared" si="22" ref="V44:V54">U44-T44</f>
        <v>0</v>
      </c>
      <c r="W44" s="87">
        <f aca="true" t="shared" si="23" ref="W44:W54">SUM(U44-T44)/T44*100</f>
        <v>0</v>
      </c>
      <c r="X44" s="88">
        <f t="shared" si="20"/>
        <v>58400</v>
      </c>
      <c r="Y44" s="88">
        <f t="shared" si="20"/>
        <v>58800</v>
      </c>
      <c r="Z44" s="89">
        <f aca="true" t="shared" si="24" ref="Z44:Z53">Y44-X44</f>
        <v>400</v>
      </c>
      <c r="AA44" s="90">
        <f>SUM(Y44-X44)/X44*100</f>
        <v>0.684931506849315</v>
      </c>
    </row>
    <row r="45" spans="1:27" s="91" customFormat="1" ht="11.25" customHeight="1">
      <c r="A45" s="82"/>
      <c r="B45" s="83" t="s">
        <v>39</v>
      </c>
      <c r="C45" s="92" t="s">
        <v>33</v>
      </c>
      <c r="D45" s="85">
        <v>65000</v>
      </c>
      <c r="E45" s="85">
        <v>65000</v>
      </c>
      <c r="F45" s="85">
        <f t="shared" si="15"/>
        <v>0</v>
      </c>
      <c r="G45" s="87">
        <f t="shared" si="16"/>
        <v>0</v>
      </c>
      <c r="H45" s="93">
        <v>55000</v>
      </c>
      <c r="I45" s="93">
        <v>55000</v>
      </c>
      <c r="J45" s="85">
        <f>I45-H45</f>
        <v>0</v>
      </c>
      <c r="K45" s="87">
        <f>SUM(I45-H45)/H45*100</f>
        <v>0</v>
      </c>
      <c r="L45" s="93">
        <v>65000</v>
      </c>
      <c r="M45" s="93">
        <v>63000</v>
      </c>
      <c r="N45" s="85">
        <f t="shared" si="17"/>
        <v>-2000</v>
      </c>
      <c r="O45" s="87">
        <f t="shared" si="18"/>
        <v>-3.076923076923077</v>
      </c>
      <c r="P45" s="93">
        <v>65000</v>
      </c>
      <c r="Q45" s="93">
        <v>65000</v>
      </c>
      <c r="R45" s="85">
        <f t="shared" si="21"/>
        <v>0</v>
      </c>
      <c r="S45" s="87">
        <f t="shared" si="19"/>
        <v>0</v>
      </c>
      <c r="T45" s="93">
        <v>65000</v>
      </c>
      <c r="U45" s="93">
        <v>65000</v>
      </c>
      <c r="V45" s="85">
        <f t="shared" si="22"/>
        <v>0</v>
      </c>
      <c r="W45" s="87">
        <f t="shared" si="23"/>
        <v>0</v>
      </c>
      <c r="X45" s="88">
        <f t="shared" si="20"/>
        <v>63000</v>
      </c>
      <c r="Y45" s="88">
        <f t="shared" si="20"/>
        <v>62600</v>
      </c>
      <c r="Z45" s="89">
        <f t="shared" si="24"/>
        <v>-400</v>
      </c>
      <c r="AA45" s="90">
        <f>SUM(Y45-X45)/X45*100</f>
        <v>-0.6349206349206349</v>
      </c>
    </row>
    <row r="46" spans="1:27" s="91" customFormat="1" ht="11.25" customHeight="1">
      <c r="A46" s="82"/>
      <c r="B46" s="83" t="s">
        <v>40</v>
      </c>
      <c r="C46" s="92" t="s">
        <v>33</v>
      </c>
      <c r="D46" s="93">
        <v>70000</v>
      </c>
      <c r="E46" s="93">
        <v>65000</v>
      </c>
      <c r="F46" s="85">
        <f t="shared" si="15"/>
        <v>-5000</v>
      </c>
      <c r="G46" s="87">
        <f t="shared" si="16"/>
        <v>-7.142857142857142</v>
      </c>
      <c r="H46" s="93">
        <v>60000</v>
      </c>
      <c r="I46" s="93">
        <v>60000</v>
      </c>
      <c r="J46" s="85">
        <f>I46-H46</f>
        <v>0</v>
      </c>
      <c r="K46" s="87">
        <f>SUM(I46-H46)/H46*100</f>
        <v>0</v>
      </c>
      <c r="L46" s="93">
        <v>70000</v>
      </c>
      <c r="M46" s="93">
        <v>67000</v>
      </c>
      <c r="N46" s="85">
        <f t="shared" si="17"/>
        <v>-3000</v>
      </c>
      <c r="O46" s="87">
        <f t="shared" si="18"/>
        <v>-4.285714285714286</v>
      </c>
      <c r="P46" s="84">
        <v>67000</v>
      </c>
      <c r="Q46" s="84">
        <v>67000</v>
      </c>
      <c r="R46" s="85">
        <f t="shared" si="21"/>
        <v>0</v>
      </c>
      <c r="S46" s="87">
        <f>SUM(Q46-P46)/P46*100</f>
        <v>0</v>
      </c>
      <c r="T46" s="93">
        <v>70000</v>
      </c>
      <c r="U46" s="93">
        <v>70000</v>
      </c>
      <c r="V46" s="85">
        <f t="shared" si="22"/>
        <v>0</v>
      </c>
      <c r="W46" s="87">
        <f t="shared" si="23"/>
        <v>0</v>
      </c>
      <c r="X46" s="88">
        <f t="shared" si="20"/>
        <v>67400</v>
      </c>
      <c r="Y46" s="88">
        <f t="shared" si="20"/>
        <v>65800</v>
      </c>
      <c r="Z46" s="89">
        <f t="shared" si="24"/>
        <v>-1600</v>
      </c>
      <c r="AA46" s="90">
        <f>SUM(Y46-X46)/X46*100</f>
        <v>-2.3738872403560833</v>
      </c>
    </row>
    <row r="47" spans="1:27" s="91" customFormat="1" ht="11.25" customHeight="1">
      <c r="A47" s="82">
        <v>11</v>
      </c>
      <c r="B47" s="94" t="s">
        <v>18</v>
      </c>
      <c r="C47" s="92" t="s">
        <v>33</v>
      </c>
      <c r="D47" s="93">
        <v>25000</v>
      </c>
      <c r="E47" s="93">
        <v>25000</v>
      </c>
      <c r="F47" s="85">
        <f>E47-D47</f>
        <v>0</v>
      </c>
      <c r="G47" s="87">
        <f t="shared" si="16"/>
        <v>0</v>
      </c>
      <c r="H47" s="84">
        <v>20000</v>
      </c>
      <c r="I47" s="84">
        <v>20000</v>
      </c>
      <c r="J47" s="85">
        <f>I47-H47</f>
        <v>0</v>
      </c>
      <c r="K47" s="87">
        <f>SUM(I47-H47)/H47*100</f>
        <v>0</v>
      </c>
      <c r="L47" s="84">
        <v>25000</v>
      </c>
      <c r="M47" s="84">
        <v>25000</v>
      </c>
      <c r="N47" s="85">
        <f t="shared" si="17"/>
        <v>0</v>
      </c>
      <c r="O47" s="87">
        <f t="shared" si="18"/>
        <v>0</v>
      </c>
      <c r="P47" s="84">
        <v>25000</v>
      </c>
      <c r="Q47" s="84">
        <v>25000</v>
      </c>
      <c r="R47" s="85">
        <f t="shared" si="21"/>
        <v>0</v>
      </c>
      <c r="S47" s="87">
        <f t="shared" si="19"/>
        <v>0</v>
      </c>
      <c r="T47" s="93">
        <v>27000</v>
      </c>
      <c r="U47" s="93">
        <v>26000</v>
      </c>
      <c r="V47" s="85">
        <f t="shared" si="22"/>
        <v>-1000</v>
      </c>
      <c r="W47" s="87">
        <f t="shared" si="23"/>
        <v>-3.7037037037037033</v>
      </c>
      <c r="X47" s="88">
        <f t="shared" si="20"/>
        <v>24400</v>
      </c>
      <c r="Y47" s="88">
        <f>SUM(E47+I47+M47+Q47+U47)/5</f>
        <v>24200</v>
      </c>
      <c r="Z47" s="89">
        <f t="shared" si="24"/>
        <v>-200</v>
      </c>
      <c r="AA47" s="90">
        <f>SUM(Y47-X47)/X47*100</f>
        <v>-0.819672131147541</v>
      </c>
    </row>
    <row r="48" spans="1:27" ht="11.25" customHeight="1">
      <c r="A48" s="14">
        <v>12</v>
      </c>
      <c r="B48" s="19" t="s">
        <v>34</v>
      </c>
      <c r="C48" s="14"/>
      <c r="D48" s="17"/>
      <c r="E48" s="17"/>
      <c r="F48" s="2">
        <f t="shared" si="15"/>
        <v>0</v>
      </c>
      <c r="G48" s="4"/>
      <c r="H48" s="17"/>
      <c r="I48" s="17"/>
      <c r="J48" s="2"/>
      <c r="K48" s="4"/>
      <c r="L48" s="17"/>
      <c r="M48" s="17"/>
      <c r="N48" s="2"/>
      <c r="O48" s="4"/>
      <c r="P48" s="17"/>
      <c r="Q48" s="17"/>
      <c r="R48" s="2"/>
      <c r="S48" s="4"/>
      <c r="T48" s="17"/>
      <c r="U48" s="17"/>
      <c r="V48" s="2"/>
      <c r="W48" s="4"/>
      <c r="X48" s="8"/>
      <c r="Y48" s="8"/>
      <c r="Z48" s="9"/>
      <c r="AA48" s="10"/>
    </row>
    <row r="49" spans="1:27" ht="11.25" customHeight="1">
      <c r="A49" s="14"/>
      <c r="B49" s="15" t="s">
        <v>105</v>
      </c>
      <c r="C49" s="14" t="s">
        <v>33</v>
      </c>
      <c r="D49" s="17">
        <v>30000</v>
      </c>
      <c r="E49" s="17">
        <v>30000</v>
      </c>
      <c r="F49" s="2">
        <f t="shared" si="15"/>
        <v>0</v>
      </c>
      <c r="G49" s="4">
        <f>SUM(E49-D49)/D49*100</f>
        <v>0</v>
      </c>
      <c r="H49" s="17">
        <v>26000</v>
      </c>
      <c r="I49" s="17">
        <v>26000</v>
      </c>
      <c r="J49" s="2">
        <f>I49-H49</f>
        <v>0</v>
      </c>
      <c r="K49" s="4">
        <f>SUM(I49-H49)/H49*100</f>
        <v>0</v>
      </c>
      <c r="L49" s="17">
        <v>30000</v>
      </c>
      <c r="M49" s="17">
        <v>30000</v>
      </c>
      <c r="N49" s="2">
        <f>M49-L49</f>
        <v>0</v>
      </c>
      <c r="O49" s="4">
        <f>SUM(M49-L49)/L49*100</f>
        <v>0</v>
      </c>
      <c r="P49" s="17">
        <v>30000</v>
      </c>
      <c r="Q49" s="17">
        <v>30000</v>
      </c>
      <c r="R49" s="2">
        <f>Q49-P49</f>
        <v>0</v>
      </c>
      <c r="S49" s="4">
        <f>SUM(Q49-P49)/P49*100</f>
        <v>0</v>
      </c>
      <c r="T49" s="17">
        <v>30000</v>
      </c>
      <c r="U49" s="17">
        <v>30000</v>
      </c>
      <c r="V49" s="2">
        <f>U49-T49</f>
        <v>0</v>
      </c>
      <c r="W49" s="4">
        <f>SUM(U49-T49)/T49*100</f>
        <v>0</v>
      </c>
      <c r="X49" s="8">
        <f>SUM(D49+H49+L49+P49+T49)/5</f>
        <v>29200</v>
      </c>
      <c r="Y49" s="8">
        <f t="shared" si="20"/>
        <v>29200</v>
      </c>
      <c r="Z49" s="9">
        <f>Y49-X49</f>
        <v>0</v>
      </c>
      <c r="AA49" s="10">
        <f>SUM(Y49-X49)/X49*100</f>
        <v>0</v>
      </c>
    </row>
    <row r="50" spans="1:27" s="91" customFormat="1" ht="11.25" customHeight="1">
      <c r="A50" s="82"/>
      <c r="B50" s="83" t="s">
        <v>104</v>
      </c>
      <c r="C50" s="92" t="s">
        <v>33</v>
      </c>
      <c r="D50" s="84">
        <v>33000</v>
      </c>
      <c r="E50" s="84">
        <v>33000</v>
      </c>
      <c r="F50" s="85">
        <f t="shared" si="15"/>
        <v>0</v>
      </c>
      <c r="G50" s="87">
        <f>SUM(E50-D50)/D50*100</f>
        <v>0</v>
      </c>
      <c r="H50" s="84">
        <v>28000</v>
      </c>
      <c r="I50" s="84">
        <v>28000</v>
      </c>
      <c r="J50" s="85">
        <f>I50-H50</f>
        <v>0</v>
      </c>
      <c r="K50" s="87">
        <f>SUM(I50-H50)/H50*100</f>
        <v>0</v>
      </c>
      <c r="L50" s="84">
        <v>32000</v>
      </c>
      <c r="M50" s="84">
        <v>32000</v>
      </c>
      <c r="N50" s="85">
        <f>M50-L50</f>
        <v>0</v>
      </c>
      <c r="O50" s="87">
        <f>SUM(M50-L50)/L50*100</f>
        <v>0</v>
      </c>
      <c r="P50" s="84">
        <v>33000</v>
      </c>
      <c r="Q50" s="84">
        <v>32000</v>
      </c>
      <c r="R50" s="85">
        <f>Q50-P50</f>
        <v>-1000</v>
      </c>
      <c r="S50" s="87">
        <f>SUM(Q50-P50)/P50*100</f>
        <v>-3.0303030303030303</v>
      </c>
      <c r="T50" s="84">
        <v>32000</v>
      </c>
      <c r="U50" s="84">
        <v>32000</v>
      </c>
      <c r="V50" s="85">
        <f>U50-T50</f>
        <v>0</v>
      </c>
      <c r="W50" s="87">
        <f>SUM(U50-T50)/T50*100</f>
        <v>0</v>
      </c>
      <c r="X50" s="88">
        <f>SUM(D50+H50+L50+P50+T50)/5</f>
        <v>31600</v>
      </c>
      <c r="Y50" s="88">
        <f t="shared" si="20"/>
        <v>31400</v>
      </c>
      <c r="Z50" s="89">
        <f>Y50-X50</f>
        <v>-200</v>
      </c>
      <c r="AA50" s="90">
        <f>SUM(Y50-X50)/X50*100</f>
        <v>-0.6329113924050633</v>
      </c>
    </row>
    <row r="51" spans="1:27" ht="11.25" customHeight="1">
      <c r="A51" s="14">
        <v>13</v>
      </c>
      <c r="B51" s="19" t="s">
        <v>95</v>
      </c>
      <c r="C51" s="16"/>
      <c r="D51" s="17"/>
      <c r="E51" s="17"/>
      <c r="F51" s="2"/>
      <c r="G51" s="4"/>
      <c r="H51" s="17"/>
      <c r="I51" s="17"/>
      <c r="J51" s="2"/>
      <c r="K51" s="4"/>
      <c r="L51" s="17"/>
      <c r="M51" s="17"/>
      <c r="N51" s="2"/>
      <c r="O51" s="4"/>
      <c r="P51" s="17" t="s">
        <v>116</v>
      </c>
      <c r="Q51" s="17" t="s">
        <v>116</v>
      </c>
      <c r="R51" s="2"/>
      <c r="S51" s="4"/>
      <c r="T51" s="17"/>
      <c r="U51" s="17"/>
      <c r="V51" s="2"/>
      <c r="W51" s="4"/>
      <c r="X51" s="8"/>
      <c r="Y51" s="8"/>
      <c r="Z51" s="9"/>
      <c r="AA51" s="10"/>
    </row>
    <row r="52" spans="1:27" ht="11.25" customHeight="1">
      <c r="A52" s="14"/>
      <c r="B52" s="19" t="s">
        <v>93</v>
      </c>
      <c r="C52" s="14" t="s">
        <v>33</v>
      </c>
      <c r="D52" s="17">
        <v>26000</v>
      </c>
      <c r="E52" s="17">
        <v>26000</v>
      </c>
      <c r="F52" s="2">
        <f>E52-D52</f>
        <v>0</v>
      </c>
      <c r="G52" s="4">
        <f t="shared" si="16"/>
        <v>0</v>
      </c>
      <c r="H52" s="17">
        <v>25000</v>
      </c>
      <c r="I52" s="17">
        <v>25000</v>
      </c>
      <c r="J52" s="2">
        <f>I52-H52</f>
        <v>0</v>
      </c>
      <c r="K52" s="4">
        <f>SUM(I52-H52)/H52*100</f>
        <v>0</v>
      </c>
      <c r="L52" s="17">
        <v>30000</v>
      </c>
      <c r="M52" s="17">
        <v>30000</v>
      </c>
      <c r="N52" s="2">
        <f t="shared" si="17"/>
        <v>0</v>
      </c>
      <c r="O52" s="4">
        <f t="shared" si="18"/>
        <v>0</v>
      </c>
      <c r="P52" s="17">
        <v>30000</v>
      </c>
      <c r="Q52" s="17">
        <v>30000</v>
      </c>
      <c r="R52" s="2">
        <f t="shared" si="21"/>
        <v>0</v>
      </c>
      <c r="S52" s="4">
        <f t="shared" si="19"/>
        <v>0</v>
      </c>
      <c r="T52" s="17">
        <v>25000</v>
      </c>
      <c r="U52" s="17">
        <v>25000</v>
      </c>
      <c r="V52" s="2">
        <f t="shared" si="22"/>
        <v>0</v>
      </c>
      <c r="W52" s="4">
        <f t="shared" si="23"/>
        <v>0</v>
      </c>
      <c r="X52" s="8">
        <f>SUM(D52+H52+L52+P52+T52)/5</f>
        <v>27200</v>
      </c>
      <c r="Y52" s="8">
        <f t="shared" si="20"/>
        <v>27200</v>
      </c>
      <c r="Z52" s="9">
        <f>Y52-X52</f>
        <v>0</v>
      </c>
      <c r="AA52" s="10">
        <f>SUM(Y52-X52)/X52*100</f>
        <v>0</v>
      </c>
    </row>
    <row r="53" spans="1:27" ht="11.25" customHeight="1">
      <c r="A53" s="14"/>
      <c r="B53" s="19" t="s">
        <v>90</v>
      </c>
      <c r="C53" s="16" t="s">
        <v>33</v>
      </c>
      <c r="D53" s="17">
        <v>35000</v>
      </c>
      <c r="E53" s="17">
        <v>35000</v>
      </c>
      <c r="F53" s="2">
        <f>E53-D53</f>
        <v>0</v>
      </c>
      <c r="G53" s="4">
        <f t="shared" si="16"/>
        <v>0</v>
      </c>
      <c r="H53" s="17">
        <v>40000</v>
      </c>
      <c r="I53" s="17">
        <v>40000</v>
      </c>
      <c r="J53" s="2">
        <f>I53-H53</f>
        <v>0</v>
      </c>
      <c r="K53" s="4">
        <f>SUM(I53-H53)/H53*100</f>
        <v>0</v>
      </c>
      <c r="L53" s="17">
        <v>40000</v>
      </c>
      <c r="M53" s="17">
        <v>40000</v>
      </c>
      <c r="N53" s="2">
        <f>M53-L53</f>
        <v>0</v>
      </c>
      <c r="O53" s="4">
        <f>SUM(M53-L53)/L53*100</f>
        <v>0</v>
      </c>
      <c r="P53" s="17">
        <v>40000</v>
      </c>
      <c r="Q53" s="17">
        <v>40000</v>
      </c>
      <c r="R53" s="2">
        <f t="shared" si="21"/>
        <v>0</v>
      </c>
      <c r="S53" s="4">
        <f>SUM(Q53-P53)/P53*100</f>
        <v>0</v>
      </c>
      <c r="T53" s="17">
        <v>50000</v>
      </c>
      <c r="U53" s="17">
        <v>50000</v>
      </c>
      <c r="V53" s="2">
        <f t="shared" si="22"/>
        <v>0</v>
      </c>
      <c r="W53" s="4">
        <f t="shared" si="23"/>
        <v>0</v>
      </c>
      <c r="X53" s="8">
        <f>SUM(D53+H53+L53+P53+T53)/5</f>
        <v>41000</v>
      </c>
      <c r="Y53" s="8">
        <f>SUM(E53+I53+M53+Q53+U53)/5</f>
        <v>41000</v>
      </c>
      <c r="Z53" s="9">
        <f t="shared" si="24"/>
        <v>0</v>
      </c>
      <c r="AA53" s="10">
        <f>SUM(Y53-X53)/X53*100</f>
        <v>0</v>
      </c>
    </row>
    <row r="54" spans="1:27" ht="11.25" customHeight="1">
      <c r="A54" s="14"/>
      <c r="B54" s="19" t="s">
        <v>127</v>
      </c>
      <c r="C54" s="16" t="s">
        <v>33</v>
      </c>
      <c r="D54" s="17">
        <v>25000</v>
      </c>
      <c r="E54" s="17">
        <v>25000</v>
      </c>
      <c r="F54" s="2">
        <f>E54-D54</f>
        <v>0</v>
      </c>
      <c r="G54" s="4">
        <f t="shared" si="16"/>
        <v>0</v>
      </c>
      <c r="H54" s="17">
        <v>23000</v>
      </c>
      <c r="I54" s="17">
        <v>23000</v>
      </c>
      <c r="J54" s="2">
        <f>I54-H54</f>
        <v>0</v>
      </c>
      <c r="K54" s="4">
        <f>SUM(I54-H54)/H54*100</f>
        <v>0</v>
      </c>
      <c r="L54" s="17">
        <v>28000</v>
      </c>
      <c r="M54" s="17">
        <v>28000</v>
      </c>
      <c r="N54" s="2">
        <f>M54-L54</f>
        <v>0</v>
      </c>
      <c r="O54" s="4">
        <f>SUM(M54-L54)/L54*100</f>
        <v>0</v>
      </c>
      <c r="P54" s="17">
        <v>23000</v>
      </c>
      <c r="Q54" s="17">
        <v>23000</v>
      </c>
      <c r="R54" s="2">
        <f t="shared" si="21"/>
        <v>0</v>
      </c>
      <c r="S54" s="4">
        <f>SUM(Q54-P54)/P54*100</f>
        <v>0</v>
      </c>
      <c r="T54" s="17">
        <v>25000</v>
      </c>
      <c r="U54" s="17">
        <v>25000</v>
      </c>
      <c r="V54" s="2">
        <f t="shared" si="22"/>
        <v>0</v>
      </c>
      <c r="W54" s="4">
        <f t="shared" si="23"/>
        <v>0</v>
      </c>
      <c r="X54" s="8">
        <f>SUM(D54+H54+L54+P54+T54)/5</f>
        <v>24800</v>
      </c>
      <c r="Y54" s="8">
        <f>SUM(E54+I54+M54+Q54+U54)/5</f>
        <v>24800</v>
      </c>
      <c r="Z54" s="9">
        <f>Y54-X54</f>
        <v>0</v>
      </c>
      <c r="AA54" s="10">
        <f>SUM(Y54-X54)/X54*100</f>
        <v>0</v>
      </c>
    </row>
    <row r="55" spans="1:27" ht="11.25" customHeight="1">
      <c r="A55" s="14"/>
      <c r="B55" s="79" t="s">
        <v>122</v>
      </c>
      <c r="C55" s="16" t="s">
        <v>33</v>
      </c>
      <c r="D55" s="17">
        <v>32000</v>
      </c>
      <c r="E55" s="17">
        <v>32000</v>
      </c>
      <c r="F55" s="2">
        <f>E55-D55</f>
        <v>0</v>
      </c>
      <c r="G55" s="4">
        <f>SUM(E55-D55)/D55*100</f>
        <v>0</v>
      </c>
      <c r="H55" s="17">
        <v>30000</v>
      </c>
      <c r="I55" s="17">
        <v>30000</v>
      </c>
      <c r="J55" s="2">
        <f>I55-H55</f>
        <v>0</v>
      </c>
      <c r="K55" s="4">
        <f>SUM(I55-H55)/H55*100</f>
        <v>0</v>
      </c>
      <c r="L55" s="17">
        <v>30000</v>
      </c>
      <c r="M55" s="17">
        <v>30000</v>
      </c>
      <c r="N55" s="2">
        <f>M55-L55</f>
        <v>0</v>
      </c>
      <c r="O55" s="4">
        <f>SUM(M55-L55)/L55*100</f>
        <v>0</v>
      </c>
      <c r="P55" s="17">
        <v>30000</v>
      </c>
      <c r="Q55" s="17">
        <v>30000</v>
      </c>
      <c r="R55" s="2">
        <f>Q55-P55</f>
        <v>0</v>
      </c>
      <c r="S55" s="4">
        <f>SUM(Q55-P55)/P55*100</f>
        <v>0</v>
      </c>
      <c r="T55" s="17">
        <v>30000</v>
      </c>
      <c r="U55" s="17">
        <v>30000</v>
      </c>
      <c r="V55" s="2">
        <f>U55-T55</f>
        <v>0</v>
      </c>
      <c r="W55" s="4">
        <f>SUM(U55-T55)/T55*100</f>
        <v>0</v>
      </c>
      <c r="X55" s="8">
        <f>SUM(D55+H55+L55+P55+T55)/5</f>
        <v>30400</v>
      </c>
      <c r="Y55" s="8">
        <f>SUM(E55+I55+M55+Q55+U55)/5</f>
        <v>30400</v>
      </c>
      <c r="Z55" s="9">
        <f>Y55-X55</f>
        <v>0</v>
      </c>
      <c r="AA55" s="10">
        <f>SUM(Y55-X55)/X55*100</f>
        <v>0</v>
      </c>
    </row>
    <row r="56" spans="1:27" ht="11.25" customHeight="1">
      <c r="A56" s="14">
        <v>14</v>
      </c>
      <c r="B56" s="19" t="s">
        <v>13</v>
      </c>
      <c r="C56" s="14"/>
      <c r="D56" s="17"/>
      <c r="E56" s="17"/>
      <c r="F56" s="2"/>
      <c r="G56" s="4"/>
      <c r="H56" s="17"/>
      <c r="I56" s="17"/>
      <c r="J56" s="2"/>
      <c r="K56" s="4"/>
      <c r="L56" s="17"/>
      <c r="M56" s="17"/>
      <c r="N56" s="2"/>
      <c r="O56" s="4"/>
      <c r="P56" s="17"/>
      <c r="Q56" s="17"/>
      <c r="R56" s="2"/>
      <c r="S56" s="4"/>
      <c r="T56" s="17"/>
      <c r="U56" s="17"/>
      <c r="V56" s="2"/>
      <c r="W56" s="4"/>
      <c r="X56" s="8"/>
      <c r="Y56" s="8"/>
      <c r="Z56" s="9"/>
      <c r="AA56" s="10"/>
    </row>
    <row r="57" spans="1:27" ht="11.25" customHeight="1">
      <c r="A57" s="14"/>
      <c r="B57" s="19" t="s">
        <v>14</v>
      </c>
      <c r="C57" s="14" t="s">
        <v>91</v>
      </c>
      <c r="D57" s="17">
        <v>1500</v>
      </c>
      <c r="E57" s="17">
        <v>1500</v>
      </c>
      <c r="F57" s="2">
        <f>E57-D57</f>
        <v>0</v>
      </c>
      <c r="G57" s="4">
        <f t="shared" si="16"/>
        <v>0</v>
      </c>
      <c r="H57" s="17">
        <v>1000</v>
      </c>
      <c r="I57" s="17">
        <v>1000</v>
      </c>
      <c r="J57" s="2">
        <f>I57-H57</f>
        <v>0</v>
      </c>
      <c r="K57" s="4">
        <f>SUM(I57-H57)/H57*100</f>
        <v>0</v>
      </c>
      <c r="L57" s="17">
        <v>1000</v>
      </c>
      <c r="M57" s="17">
        <v>1000</v>
      </c>
      <c r="N57" s="2">
        <f>M57-L57</f>
        <v>0</v>
      </c>
      <c r="O57" s="4">
        <f>SUM(M57-L57)/L57*100</f>
        <v>0</v>
      </c>
      <c r="P57" s="17">
        <v>1500</v>
      </c>
      <c r="Q57" s="17">
        <v>1500</v>
      </c>
      <c r="R57" s="2">
        <f>Q57-P57</f>
        <v>0</v>
      </c>
      <c r="S57" s="4">
        <f>SUM(Q57-P57)/P57*100</f>
        <v>0</v>
      </c>
      <c r="T57" s="17">
        <v>1500</v>
      </c>
      <c r="U57" s="17">
        <v>1500</v>
      </c>
      <c r="V57" s="2">
        <f>U57-T57</f>
        <v>0</v>
      </c>
      <c r="W57" s="4">
        <f>SUM(U57-T57)/T57*100</f>
        <v>0</v>
      </c>
      <c r="X57" s="8">
        <f>SUM(D57+H57+L57+P57+T57)/5</f>
        <v>1300</v>
      </c>
      <c r="Y57" s="8">
        <f>SUM(E57+I57+M57+Q57+U57)/5</f>
        <v>1300</v>
      </c>
      <c r="Z57" s="9">
        <f>Y57-X57</f>
        <v>0</v>
      </c>
      <c r="AA57" s="10">
        <f>SUM(Y57-X57)/X57*100</f>
        <v>0</v>
      </c>
    </row>
    <row r="58" spans="1:27" ht="11.25" customHeight="1">
      <c r="A58" s="14"/>
      <c r="B58" s="15" t="s">
        <v>52</v>
      </c>
      <c r="C58" s="14" t="s">
        <v>33</v>
      </c>
      <c r="D58" s="17">
        <v>8000</v>
      </c>
      <c r="E58" s="17">
        <v>8000</v>
      </c>
      <c r="F58" s="2">
        <f>E58-D58</f>
        <v>0</v>
      </c>
      <c r="G58" s="4">
        <f t="shared" si="16"/>
        <v>0</v>
      </c>
      <c r="H58" s="17">
        <v>8000</v>
      </c>
      <c r="I58" s="17">
        <v>8000</v>
      </c>
      <c r="J58" s="2">
        <f>I58-H58</f>
        <v>0</v>
      </c>
      <c r="K58" s="4">
        <f>SUM(I58-H58)/H58*100</f>
        <v>0</v>
      </c>
      <c r="L58" s="17">
        <v>8000</v>
      </c>
      <c r="M58" s="17">
        <v>8000</v>
      </c>
      <c r="N58" s="2">
        <f>M58-L58</f>
        <v>0</v>
      </c>
      <c r="O58" s="4">
        <f>SUM(M58-L58)/L58*100</f>
        <v>0</v>
      </c>
      <c r="P58" s="17">
        <v>8000</v>
      </c>
      <c r="Q58" s="17">
        <v>8000</v>
      </c>
      <c r="R58" s="2">
        <f>Q58-P58</f>
        <v>0</v>
      </c>
      <c r="S58" s="4">
        <f>SUM(Q58-P58)/P58*100</f>
        <v>0</v>
      </c>
      <c r="T58" s="17">
        <v>8000</v>
      </c>
      <c r="U58" s="17">
        <v>8000</v>
      </c>
      <c r="V58" s="2">
        <f>U58-T58</f>
        <v>0</v>
      </c>
      <c r="W58" s="4">
        <f>SUM(U58-T58)/T58*100</f>
        <v>0</v>
      </c>
      <c r="X58" s="8">
        <f>SUM(D58+H58+L58+P58+T58)/5</f>
        <v>8000</v>
      </c>
      <c r="Y58" s="8">
        <f>SUM(E58+I58+M58+Q58+U58)/5</f>
        <v>8000</v>
      </c>
      <c r="Z58" s="9">
        <f>Y58-X58</f>
        <v>0</v>
      </c>
      <c r="AA58" s="10">
        <f>SUM(Y58-X58)/X58*100</f>
        <v>0</v>
      </c>
    </row>
    <row r="59" spans="1:27" ht="11.25" customHeight="1">
      <c r="A59" s="14">
        <v>15</v>
      </c>
      <c r="B59" s="19" t="s">
        <v>16</v>
      </c>
      <c r="C59" s="14"/>
      <c r="D59" s="17"/>
      <c r="E59" s="17"/>
      <c r="F59" s="2"/>
      <c r="G59" s="4"/>
      <c r="H59" s="17"/>
      <c r="I59" s="17"/>
      <c r="J59" s="2"/>
      <c r="K59" s="4"/>
      <c r="L59" s="17"/>
      <c r="M59" s="17"/>
      <c r="N59" s="2"/>
      <c r="O59" s="4"/>
      <c r="P59" s="17"/>
      <c r="Q59" s="17"/>
      <c r="R59" s="2"/>
      <c r="S59" s="4"/>
      <c r="T59" s="17"/>
      <c r="U59" s="17"/>
      <c r="V59" s="2"/>
      <c r="W59" s="4"/>
      <c r="X59" s="8"/>
      <c r="Y59" s="8"/>
      <c r="Z59" s="9"/>
      <c r="AA59" s="10"/>
    </row>
    <row r="60" spans="1:27" ht="11.25" customHeight="1">
      <c r="A60" s="14"/>
      <c r="B60" s="15" t="s">
        <v>92</v>
      </c>
      <c r="C60" s="14" t="s">
        <v>17</v>
      </c>
      <c r="D60" s="17">
        <v>2300</v>
      </c>
      <c r="E60" s="17">
        <v>2300</v>
      </c>
      <c r="F60" s="2">
        <f>E60-D60</f>
        <v>0</v>
      </c>
      <c r="G60" s="4">
        <f t="shared" si="16"/>
        <v>0</v>
      </c>
      <c r="H60" s="17">
        <v>2300</v>
      </c>
      <c r="I60" s="17">
        <v>2300</v>
      </c>
      <c r="J60" s="2">
        <f>I60-H60</f>
        <v>0</v>
      </c>
      <c r="K60" s="4">
        <f>SUM(I60-H60)/H60*100</f>
        <v>0</v>
      </c>
      <c r="L60" s="17">
        <v>2300</v>
      </c>
      <c r="M60" s="17">
        <v>2300</v>
      </c>
      <c r="N60" s="2">
        <f>M60-L60</f>
        <v>0</v>
      </c>
      <c r="O60" s="4">
        <f>SUM(M60-L60)/L60*100</f>
        <v>0</v>
      </c>
      <c r="P60" s="17">
        <v>2300</v>
      </c>
      <c r="Q60" s="17">
        <v>2300</v>
      </c>
      <c r="R60" s="2">
        <f>Q60-P60</f>
        <v>0</v>
      </c>
      <c r="S60" s="4">
        <f>SUM(Q60-P60)/P60*100</f>
        <v>0</v>
      </c>
      <c r="T60" s="17">
        <v>2300</v>
      </c>
      <c r="U60" s="17">
        <v>2300</v>
      </c>
      <c r="V60" s="2">
        <f>U60-T60</f>
        <v>0</v>
      </c>
      <c r="W60" s="4">
        <f>SUM(U60-T60)/T60*100</f>
        <v>0</v>
      </c>
      <c r="X60" s="8">
        <f aca="true" t="shared" si="25" ref="X60:Y63">SUM(D60+H60+L60+P60+T60)/5</f>
        <v>2300</v>
      </c>
      <c r="Y60" s="8">
        <f t="shared" si="25"/>
        <v>2300</v>
      </c>
      <c r="Z60" s="9">
        <f>Y60-X60</f>
        <v>0</v>
      </c>
      <c r="AA60" s="10">
        <f>SUM(Y60-X60)/X60*100</f>
        <v>0</v>
      </c>
    </row>
    <row r="61" spans="1:27" ht="11.25" customHeight="1">
      <c r="A61" s="14">
        <v>16</v>
      </c>
      <c r="B61" s="19" t="s">
        <v>20</v>
      </c>
      <c r="C61" s="16" t="s">
        <v>33</v>
      </c>
      <c r="D61" s="17">
        <v>24000</v>
      </c>
      <c r="E61" s="17">
        <v>24000</v>
      </c>
      <c r="F61" s="2">
        <f>E61-D61</f>
        <v>0</v>
      </c>
      <c r="G61" s="4">
        <f t="shared" si="16"/>
        <v>0</v>
      </c>
      <c r="H61" s="17">
        <v>22000</v>
      </c>
      <c r="I61" s="17">
        <v>22000</v>
      </c>
      <c r="J61" s="2">
        <f>I61-H61</f>
        <v>0</v>
      </c>
      <c r="K61" s="4">
        <f>SUM(I61-H61)/H61*100</f>
        <v>0</v>
      </c>
      <c r="L61" s="17">
        <v>22000</v>
      </c>
      <c r="M61" s="17">
        <v>22000</v>
      </c>
      <c r="N61" s="2">
        <f>M61-L61</f>
        <v>0</v>
      </c>
      <c r="O61" s="4">
        <f>SUM(M61-L61)/L61*100</f>
        <v>0</v>
      </c>
      <c r="P61" s="17">
        <v>22000</v>
      </c>
      <c r="Q61" s="17">
        <v>22000</v>
      </c>
      <c r="R61" s="2">
        <f>Q61-P61</f>
        <v>0</v>
      </c>
      <c r="S61" s="4">
        <f>SUM(Q61-P61)/P61*100</f>
        <v>0</v>
      </c>
      <c r="T61" s="17">
        <v>22000</v>
      </c>
      <c r="U61" s="17">
        <v>22000</v>
      </c>
      <c r="V61" s="2">
        <f>U61-T61</f>
        <v>0</v>
      </c>
      <c r="W61" s="4">
        <f>SUM(U61-T61)/T61*100</f>
        <v>0</v>
      </c>
      <c r="X61" s="8">
        <f t="shared" si="25"/>
        <v>22400</v>
      </c>
      <c r="Y61" s="8">
        <f t="shared" si="25"/>
        <v>22400</v>
      </c>
      <c r="Z61" s="9">
        <f>Y61-X61</f>
        <v>0</v>
      </c>
      <c r="AA61" s="10">
        <f>SUM(Y61-X61)/X61*100</f>
        <v>0</v>
      </c>
    </row>
    <row r="62" spans="1:27" ht="11.25" customHeight="1">
      <c r="A62" s="14">
        <v>17</v>
      </c>
      <c r="B62" s="19" t="s">
        <v>19</v>
      </c>
      <c r="C62" s="16" t="s">
        <v>33</v>
      </c>
      <c r="D62" s="17">
        <v>18000</v>
      </c>
      <c r="E62" s="17">
        <v>18000</v>
      </c>
      <c r="F62" s="2">
        <f>E62-D62</f>
        <v>0</v>
      </c>
      <c r="G62" s="4">
        <f t="shared" si="16"/>
        <v>0</v>
      </c>
      <c r="H62" s="17">
        <v>17000</v>
      </c>
      <c r="I62" s="17">
        <v>17000</v>
      </c>
      <c r="J62" s="2">
        <f>I62-H62</f>
        <v>0</v>
      </c>
      <c r="K62" s="4">
        <f>SUM(I62-H62)/H62*100</f>
        <v>0</v>
      </c>
      <c r="L62" s="17">
        <v>19000</v>
      </c>
      <c r="M62" s="17">
        <v>19000</v>
      </c>
      <c r="N62" s="2">
        <f>M62-L62</f>
        <v>0</v>
      </c>
      <c r="O62" s="4">
        <f>SUM(M62-L62)/L62*100</f>
        <v>0</v>
      </c>
      <c r="P62" s="17">
        <v>20000</v>
      </c>
      <c r="Q62" s="17">
        <v>20000</v>
      </c>
      <c r="R62" s="2">
        <f>Q62-P62</f>
        <v>0</v>
      </c>
      <c r="S62" s="4">
        <f>SUM(Q62-P62)/P62*100</f>
        <v>0</v>
      </c>
      <c r="T62" s="17">
        <v>18000</v>
      </c>
      <c r="U62" s="17">
        <v>18000</v>
      </c>
      <c r="V62" s="2">
        <f>U62-T62</f>
        <v>0</v>
      </c>
      <c r="W62" s="4">
        <f>SUM(U62-T62)/T62*100</f>
        <v>0</v>
      </c>
      <c r="X62" s="8">
        <f t="shared" si="25"/>
        <v>18400</v>
      </c>
      <c r="Y62" s="8">
        <f t="shared" si="25"/>
        <v>18400</v>
      </c>
      <c r="Z62" s="9">
        <f>Y62-X62</f>
        <v>0</v>
      </c>
      <c r="AA62" s="10">
        <f>SUM(Y62-X62)/X62*100</f>
        <v>0</v>
      </c>
    </row>
    <row r="63" spans="1:27" ht="11.25" customHeight="1">
      <c r="A63" s="14">
        <v>18</v>
      </c>
      <c r="B63" s="19" t="s">
        <v>21</v>
      </c>
      <c r="C63" s="16" t="s">
        <v>33</v>
      </c>
      <c r="D63" s="17">
        <v>5000</v>
      </c>
      <c r="E63" s="17">
        <v>5000</v>
      </c>
      <c r="F63" s="2">
        <f>E63-D63</f>
        <v>0</v>
      </c>
      <c r="G63" s="4">
        <f>SUM(E63-D63)/D63*100</f>
        <v>0</v>
      </c>
      <c r="H63" s="17">
        <v>4000</v>
      </c>
      <c r="I63" s="17">
        <v>4000</v>
      </c>
      <c r="J63" s="2">
        <f>I63-H63</f>
        <v>0</v>
      </c>
      <c r="K63" s="4">
        <f>SUM(I63-H63)/H63*100</f>
        <v>0</v>
      </c>
      <c r="L63" s="17">
        <v>5000</v>
      </c>
      <c r="M63" s="17">
        <v>5000</v>
      </c>
      <c r="N63" s="2">
        <f>M63-L63</f>
        <v>0</v>
      </c>
      <c r="O63" s="4">
        <f>SUM(M63-L63)/L63*100</f>
        <v>0</v>
      </c>
      <c r="P63" s="17">
        <v>5000</v>
      </c>
      <c r="Q63" s="17">
        <v>5000</v>
      </c>
      <c r="R63" s="2">
        <f>Q63-P63</f>
        <v>0</v>
      </c>
      <c r="S63" s="4">
        <f>SUM(Q63-P63)/P63*100</f>
        <v>0</v>
      </c>
      <c r="T63" s="17">
        <v>5000</v>
      </c>
      <c r="U63" s="17">
        <v>5000</v>
      </c>
      <c r="V63" s="2">
        <f>U63-T63</f>
        <v>0</v>
      </c>
      <c r="W63" s="4">
        <f>SUM(U63-T63)/T63*100</f>
        <v>0</v>
      </c>
      <c r="X63" s="8">
        <f t="shared" si="25"/>
        <v>4800</v>
      </c>
      <c r="Y63" s="8">
        <f t="shared" si="25"/>
        <v>4800</v>
      </c>
      <c r="Z63" s="9">
        <f>Y63-X63</f>
        <v>0</v>
      </c>
      <c r="AA63" s="10">
        <f>SUM(Y63-X63)/X63*100</f>
        <v>0</v>
      </c>
    </row>
    <row r="64" spans="1:27" ht="11.25" customHeight="1">
      <c r="A64" s="77">
        <v>19</v>
      </c>
      <c r="B64" s="19" t="s">
        <v>112</v>
      </c>
      <c r="C64" s="16" t="s">
        <v>33</v>
      </c>
      <c r="D64" s="17" t="s">
        <v>114</v>
      </c>
      <c r="E64" s="17" t="s">
        <v>114</v>
      </c>
      <c r="F64" s="2">
        <f>H633</f>
        <v>0</v>
      </c>
      <c r="G64" s="4">
        <v>0</v>
      </c>
      <c r="H64" s="17" t="s">
        <v>114</v>
      </c>
      <c r="I64" s="17" t="s">
        <v>114</v>
      </c>
      <c r="J64" s="2">
        <f>L633</f>
        <v>0</v>
      </c>
      <c r="K64" s="4">
        <v>0</v>
      </c>
      <c r="L64" s="17" t="s">
        <v>114</v>
      </c>
      <c r="M64" s="17" t="s">
        <v>114</v>
      </c>
      <c r="N64" s="2">
        <f>P633</f>
        <v>0</v>
      </c>
      <c r="O64" s="4">
        <v>0</v>
      </c>
      <c r="P64" s="17" t="s">
        <v>114</v>
      </c>
      <c r="Q64" s="17" t="s">
        <v>114</v>
      </c>
      <c r="R64" s="2">
        <f>T633</f>
        <v>0</v>
      </c>
      <c r="S64" s="4">
        <v>0</v>
      </c>
      <c r="T64" s="17" t="s">
        <v>114</v>
      </c>
      <c r="U64" s="17" t="s">
        <v>114</v>
      </c>
      <c r="V64" s="2">
        <f>X633</f>
        <v>0</v>
      </c>
      <c r="W64" s="4">
        <v>0</v>
      </c>
      <c r="X64" s="17" t="s">
        <v>114</v>
      </c>
      <c r="Y64" s="17" t="s">
        <v>114</v>
      </c>
      <c r="Z64" s="17" t="s">
        <v>114</v>
      </c>
      <c r="AA64" s="10">
        <v>0</v>
      </c>
    </row>
    <row r="65" spans="1:27" ht="11.25" customHeight="1">
      <c r="A65" s="22"/>
      <c r="B65" s="23" t="s">
        <v>113</v>
      </c>
      <c r="C65" s="42" t="s">
        <v>33</v>
      </c>
      <c r="D65" s="24" t="s">
        <v>114</v>
      </c>
      <c r="E65" s="24" t="s">
        <v>114</v>
      </c>
      <c r="F65" s="2">
        <f>H634</f>
        <v>0</v>
      </c>
      <c r="G65" s="4">
        <v>0</v>
      </c>
      <c r="H65" s="24" t="s">
        <v>114</v>
      </c>
      <c r="I65" s="24" t="s">
        <v>114</v>
      </c>
      <c r="J65" s="2">
        <f>L634</f>
        <v>0</v>
      </c>
      <c r="K65" s="26">
        <v>0</v>
      </c>
      <c r="L65" s="24" t="s">
        <v>114</v>
      </c>
      <c r="M65" s="24" t="s">
        <v>114</v>
      </c>
      <c r="N65" s="2">
        <f>P634</f>
        <v>0</v>
      </c>
      <c r="O65" s="26">
        <v>0</v>
      </c>
      <c r="P65" s="24" t="s">
        <v>114</v>
      </c>
      <c r="Q65" s="24" t="s">
        <v>114</v>
      </c>
      <c r="R65" s="2">
        <f>T634</f>
        <v>0</v>
      </c>
      <c r="S65" s="26">
        <v>0</v>
      </c>
      <c r="T65" s="24" t="s">
        <v>114</v>
      </c>
      <c r="U65" s="24" t="s">
        <v>114</v>
      </c>
      <c r="V65" s="2">
        <f>X634</f>
        <v>0</v>
      </c>
      <c r="W65" s="26">
        <v>0</v>
      </c>
      <c r="X65" s="24" t="s">
        <v>114</v>
      </c>
      <c r="Y65" s="24" t="s">
        <v>114</v>
      </c>
      <c r="Z65" s="24" t="s">
        <v>114</v>
      </c>
      <c r="AA65" s="13">
        <v>0</v>
      </c>
    </row>
    <row r="66" spans="1:27" ht="11.25" customHeight="1">
      <c r="A66" s="33" t="s">
        <v>117</v>
      </c>
      <c r="B66" s="54"/>
      <c r="C66" s="55"/>
      <c r="D66" s="56"/>
      <c r="E66" s="56"/>
      <c r="F66" s="57"/>
      <c r="G66" s="75"/>
      <c r="H66" s="56"/>
      <c r="I66" s="56"/>
      <c r="J66" s="57"/>
      <c r="K66" s="58"/>
      <c r="L66" s="56"/>
      <c r="M66" s="56"/>
      <c r="N66" s="57"/>
      <c r="O66" s="58"/>
      <c r="P66" s="56"/>
      <c r="Q66" s="56"/>
      <c r="R66" s="57"/>
      <c r="S66" s="58"/>
      <c r="T66" s="56"/>
      <c r="U66" s="56"/>
      <c r="V66" s="57"/>
      <c r="W66" s="58"/>
      <c r="X66" s="59"/>
      <c r="Y66" s="59"/>
      <c r="Z66" s="60"/>
      <c r="AA66" s="61"/>
    </row>
    <row r="67" spans="1:27" ht="11.25" customHeight="1">
      <c r="A67" s="33"/>
      <c r="B67" s="27"/>
      <c r="C67" s="62"/>
      <c r="D67" s="63"/>
      <c r="E67" s="63"/>
      <c r="F67" s="30"/>
      <c r="G67" s="31"/>
      <c r="H67" s="63"/>
      <c r="I67" s="63"/>
      <c r="J67" s="30"/>
      <c r="K67" s="64"/>
      <c r="L67" s="63"/>
      <c r="M67" s="63"/>
      <c r="N67" s="30"/>
      <c r="O67" s="64"/>
      <c r="P67" s="63"/>
      <c r="Q67" s="63"/>
      <c r="R67" s="30"/>
      <c r="S67" s="64"/>
      <c r="T67" s="63"/>
      <c r="U67" s="63"/>
      <c r="V67" s="30"/>
      <c r="W67" s="64"/>
      <c r="X67" s="65"/>
      <c r="Y67" s="65"/>
      <c r="Z67" s="66"/>
      <c r="AA67" s="67"/>
    </row>
    <row r="68" spans="1:27" ht="11.25" customHeight="1">
      <c r="A68" s="33"/>
      <c r="B68" s="27"/>
      <c r="C68" s="62"/>
      <c r="D68" s="63"/>
      <c r="E68" s="63"/>
      <c r="F68" s="30"/>
      <c r="G68" s="31"/>
      <c r="H68" s="63"/>
      <c r="I68" s="63"/>
      <c r="J68" s="30"/>
      <c r="K68" s="64"/>
      <c r="L68" s="63"/>
      <c r="M68" s="63"/>
      <c r="N68" s="30"/>
      <c r="O68" s="64"/>
      <c r="P68" s="63"/>
      <c r="Q68" s="63"/>
      <c r="R68" s="30"/>
      <c r="S68" s="64"/>
      <c r="T68" s="63"/>
      <c r="U68" s="63"/>
      <c r="V68" s="30"/>
      <c r="W68" s="64"/>
      <c r="X68" s="65"/>
      <c r="Y68" s="65"/>
      <c r="Z68" s="66"/>
      <c r="AA68" s="67"/>
    </row>
    <row r="69" spans="1:27" ht="11.25" customHeight="1">
      <c r="A69" s="33"/>
      <c r="B69" s="27"/>
      <c r="C69" s="62"/>
      <c r="D69" s="63"/>
      <c r="E69" s="63"/>
      <c r="F69" s="30"/>
      <c r="G69" s="31"/>
      <c r="H69" s="63"/>
      <c r="I69" s="63"/>
      <c r="J69" s="30"/>
      <c r="K69" s="64"/>
      <c r="L69" s="63"/>
      <c r="M69" s="63"/>
      <c r="N69" s="30"/>
      <c r="O69" s="64"/>
      <c r="P69" s="63"/>
      <c r="Q69" s="63"/>
      <c r="R69" s="30"/>
      <c r="S69" s="64"/>
      <c r="T69" s="63"/>
      <c r="U69" s="63"/>
      <c r="V69" s="30"/>
      <c r="W69" s="64"/>
      <c r="X69" s="65"/>
      <c r="Y69" s="65"/>
      <c r="Z69" s="66"/>
      <c r="AA69" s="67"/>
    </row>
    <row r="70" spans="1:27" ht="11.25" customHeight="1">
      <c r="A70" s="33"/>
      <c r="B70" s="27"/>
      <c r="C70" s="62"/>
      <c r="D70" s="63"/>
      <c r="E70" s="63"/>
      <c r="F70" s="30"/>
      <c r="G70" s="31"/>
      <c r="H70" s="63"/>
      <c r="I70" s="63"/>
      <c r="J70" s="30"/>
      <c r="K70" s="64"/>
      <c r="L70" s="63"/>
      <c r="M70" s="63"/>
      <c r="N70" s="30"/>
      <c r="O70" s="64"/>
      <c r="P70" s="63"/>
      <c r="Q70" s="63"/>
      <c r="R70" s="30"/>
      <c r="S70" s="64"/>
      <c r="T70" s="63"/>
      <c r="U70" s="63"/>
      <c r="V70" s="30"/>
      <c r="W70" s="64"/>
      <c r="X70" s="65"/>
      <c r="Y70" s="65"/>
      <c r="Z70" s="66"/>
      <c r="AA70" s="67"/>
    </row>
    <row r="71" spans="1:27" ht="11.25" customHeight="1">
      <c r="A71" s="33"/>
      <c r="B71" s="27"/>
      <c r="C71" s="62"/>
      <c r="D71" s="63"/>
      <c r="E71" s="63"/>
      <c r="F71" s="30"/>
      <c r="G71" s="31"/>
      <c r="H71" s="63"/>
      <c r="I71" s="63"/>
      <c r="J71" s="30"/>
      <c r="K71" s="64"/>
      <c r="L71" s="63"/>
      <c r="M71" s="63"/>
      <c r="N71" s="30"/>
      <c r="O71" s="64"/>
      <c r="P71" s="63"/>
      <c r="Q71" s="63"/>
      <c r="R71" s="30"/>
      <c r="S71" s="64"/>
      <c r="T71" s="63"/>
      <c r="U71" s="63"/>
      <c r="V71" s="30"/>
      <c r="W71" s="64"/>
      <c r="X71" s="65"/>
      <c r="Y71" s="65"/>
      <c r="Z71" s="66"/>
      <c r="AA71" s="67"/>
    </row>
    <row r="72" spans="1:27" ht="11.25" customHeight="1">
      <c r="A72" s="33"/>
      <c r="B72" s="27"/>
      <c r="C72" s="62"/>
      <c r="D72" s="63"/>
      <c r="E72" s="63"/>
      <c r="F72" s="30"/>
      <c r="G72" s="31"/>
      <c r="H72" s="63"/>
      <c r="I72" s="63"/>
      <c r="J72" s="30"/>
      <c r="K72" s="64"/>
      <c r="L72" s="63"/>
      <c r="M72" s="63"/>
      <c r="N72" s="30"/>
      <c r="O72" s="64"/>
      <c r="P72" s="63"/>
      <c r="Q72" s="63"/>
      <c r="R72" s="30"/>
      <c r="S72" s="64"/>
      <c r="T72" s="63"/>
      <c r="U72" s="63"/>
      <c r="V72" s="30"/>
      <c r="W72" s="64"/>
      <c r="X72" s="65"/>
      <c r="Y72" s="65"/>
      <c r="Z72" s="66"/>
      <c r="AA72" s="67"/>
    </row>
    <row r="73" spans="1:27" ht="11.25" customHeight="1">
      <c r="A73" s="33"/>
      <c r="B73" s="27"/>
      <c r="C73" s="62"/>
      <c r="D73" s="63"/>
      <c r="E73" s="63"/>
      <c r="F73" s="30"/>
      <c r="G73" s="31"/>
      <c r="H73" s="63"/>
      <c r="I73" s="63"/>
      <c r="J73" s="30"/>
      <c r="K73" s="64"/>
      <c r="L73" s="63"/>
      <c r="M73" s="63"/>
      <c r="N73" s="30"/>
      <c r="O73" s="64"/>
      <c r="P73" s="63"/>
      <c r="Q73" s="63"/>
      <c r="R73" s="30"/>
      <c r="S73" s="64"/>
      <c r="T73" s="63"/>
      <c r="U73" s="63"/>
      <c r="V73" s="30"/>
      <c r="W73" s="64"/>
      <c r="X73" s="65"/>
      <c r="Y73" s="65"/>
      <c r="Z73" s="66"/>
      <c r="AA73" s="67"/>
    </row>
    <row r="74" spans="1:27" ht="11.25" customHeight="1">
      <c r="A74" s="33"/>
      <c r="B74" s="27"/>
      <c r="C74" s="62"/>
      <c r="D74" s="63"/>
      <c r="E74" s="63"/>
      <c r="F74" s="30"/>
      <c r="G74" s="31"/>
      <c r="H74" s="63"/>
      <c r="I74" s="63"/>
      <c r="J74" s="30"/>
      <c r="K74" s="64"/>
      <c r="L74" s="63"/>
      <c r="M74" s="63"/>
      <c r="N74" s="30"/>
      <c r="O74" s="64"/>
      <c r="P74" s="63"/>
      <c r="Q74" s="63"/>
      <c r="R74" s="30"/>
      <c r="S74" s="64"/>
      <c r="T74" s="63"/>
      <c r="U74" s="63"/>
      <c r="V74" s="30"/>
      <c r="W74" s="64"/>
      <c r="X74" s="65"/>
      <c r="Y74" s="65"/>
      <c r="Z74" s="66"/>
      <c r="AA74" s="67"/>
    </row>
    <row r="75" spans="1:27" ht="11.25" customHeight="1">
      <c r="A75" s="33"/>
      <c r="B75" s="27"/>
      <c r="C75" s="62"/>
      <c r="D75" s="63"/>
      <c r="E75" s="63"/>
      <c r="F75" s="30"/>
      <c r="G75" s="31"/>
      <c r="H75" s="63"/>
      <c r="I75" s="63"/>
      <c r="J75" s="30"/>
      <c r="K75" s="64"/>
      <c r="L75" s="63"/>
      <c r="M75" s="63"/>
      <c r="N75" s="30"/>
      <c r="O75" s="64"/>
      <c r="P75" s="63"/>
      <c r="Q75" s="63"/>
      <c r="R75" s="30"/>
      <c r="S75" s="64"/>
      <c r="T75" s="63"/>
      <c r="U75" s="63"/>
      <c r="V75" s="30"/>
      <c r="W75" s="64"/>
      <c r="X75" s="65"/>
      <c r="Y75" s="65"/>
      <c r="Z75" s="66"/>
      <c r="AA75" s="67"/>
    </row>
    <row r="76" spans="1:27" ht="11.25" customHeight="1">
      <c r="A76" s="33"/>
      <c r="B76" s="27"/>
      <c r="C76" s="62"/>
      <c r="D76" s="63"/>
      <c r="E76" s="63"/>
      <c r="F76" s="30"/>
      <c r="G76" s="31"/>
      <c r="H76" s="63"/>
      <c r="I76" s="63"/>
      <c r="J76" s="30"/>
      <c r="K76" s="64"/>
      <c r="L76" s="63"/>
      <c r="M76" s="63"/>
      <c r="N76" s="30"/>
      <c r="O76" s="64"/>
      <c r="P76" s="63"/>
      <c r="Q76" s="63"/>
      <c r="R76" s="30"/>
      <c r="S76" s="64"/>
      <c r="T76" s="63"/>
      <c r="U76" s="63"/>
      <c r="V76" s="30"/>
      <c r="W76" s="64"/>
      <c r="X76" s="65"/>
      <c r="Y76" s="65"/>
      <c r="Z76" s="66"/>
      <c r="AA76" s="67"/>
    </row>
    <row r="77" spans="1:27" ht="11.25" customHeight="1">
      <c r="A77" s="33"/>
      <c r="B77" s="27"/>
      <c r="C77" s="62"/>
      <c r="D77" s="63"/>
      <c r="E77" s="63"/>
      <c r="F77" s="30"/>
      <c r="G77" s="31"/>
      <c r="H77" s="63"/>
      <c r="I77" s="63"/>
      <c r="J77" s="30"/>
      <c r="K77" s="64"/>
      <c r="L77" s="63"/>
      <c r="M77" s="63"/>
      <c r="N77" s="30"/>
      <c r="O77" s="64"/>
      <c r="P77" s="63"/>
      <c r="Q77" s="63"/>
      <c r="R77" s="30"/>
      <c r="S77" s="64"/>
      <c r="T77" s="63"/>
      <c r="U77" s="63"/>
      <c r="V77" s="30"/>
      <c r="W77" s="64"/>
      <c r="X77" s="65"/>
      <c r="Y77" s="65"/>
      <c r="Z77" s="66"/>
      <c r="AA77" s="67"/>
    </row>
    <row r="78" spans="1:27" s="32" customFormat="1" ht="14.25" customHeight="1">
      <c r="A78" s="5" t="s">
        <v>98</v>
      </c>
      <c r="B78" s="3"/>
      <c r="C78" s="3"/>
      <c r="D78" s="3"/>
      <c r="E78" s="3"/>
      <c r="F78" s="3"/>
      <c r="G78" s="31"/>
      <c r="H78" s="3"/>
      <c r="I78" s="3"/>
      <c r="J78" s="3"/>
      <c r="K78" s="6"/>
      <c r="L78" s="81" t="s">
        <v>101</v>
      </c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3"/>
      <c r="X78" s="6"/>
      <c r="Y78" s="7" t="s">
        <v>36</v>
      </c>
      <c r="Z78" s="6"/>
      <c r="AA78" s="6"/>
    </row>
    <row r="79" spans="1:27" s="32" customFormat="1" ht="14.25" customHeight="1">
      <c r="A79" s="71" t="s">
        <v>94</v>
      </c>
      <c r="B79" s="81" t="s">
        <v>129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6"/>
      <c r="Z79" s="6"/>
      <c r="AA79" s="6"/>
    </row>
    <row r="80" spans="1:27" ht="1.5" customHeight="1">
      <c r="A80" s="45"/>
      <c r="B80" s="46"/>
      <c r="C80" s="47"/>
      <c r="D80" s="48"/>
      <c r="E80" s="48"/>
      <c r="F80" s="49"/>
      <c r="G80" s="5"/>
      <c r="H80" s="48"/>
      <c r="I80" s="48"/>
      <c r="J80" s="49"/>
      <c r="K80" s="50"/>
      <c r="L80" s="48"/>
      <c r="M80" s="48"/>
      <c r="N80" s="49"/>
      <c r="O80" s="50"/>
      <c r="P80" s="48"/>
      <c r="Q80" s="48"/>
      <c r="R80" s="49"/>
      <c r="S80" s="50"/>
      <c r="T80" s="48"/>
      <c r="U80" s="48"/>
      <c r="V80" s="49"/>
      <c r="W80" s="50"/>
      <c r="X80" s="51"/>
      <c r="Y80" s="51"/>
      <c r="Z80" s="52"/>
      <c r="AA80" s="53"/>
    </row>
    <row r="81" spans="1:27" ht="11.25" customHeight="1">
      <c r="A81" s="80" t="s">
        <v>0</v>
      </c>
      <c r="B81" s="80" t="s">
        <v>1</v>
      </c>
      <c r="C81" s="80" t="s">
        <v>2</v>
      </c>
      <c r="D81" s="34" t="s">
        <v>23</v>
      </c>
      <c r="E81" s="34"/>
      <c r="F81" s="34" t="s">
        <v>3</v>
      </c>
      <c r="G81" s="73"/>
      <c r="H81" s="35" t="s">
        <v>24</v>
      </c>
      <c r="I81" s="35"/>
      <c r="J81" s="34" t="s">
        <v>3</v>
      </c>
      <c r="K81" s="34"/>
      <c r="L81" s="34" t="s">
        <v>25</v>
      </c>
      <c r="M81" s="34"/>
      <c r="N81" s="34" t="s">
        <v>3</v>
      </c>
      <c r="O81" s="34"/>
      <c r="P81" s="34" t="s">
        <v>26</v>
      </c>
      <c r="Q81" s="34"/>
      <c r="R81" s="34" t="s">
        <v>3</v>
      </c>
      <c r="S81" s="34"/>
      <c r="T81" s="34" t="s">
        <v>42</v>
      </c>
      <c r="U81" s="34"/>
      <c r="V81" s="34" t="s">
        <v>3</v>
      </c>
      <c r="W81" s="34"/>
      <c r="X81" s="34" t="s">
        <v>29</v>
      </c>
      <c r="Y81" s="34"/>
      <c r="Z81" s="34" t="s">
        <v>3</v>
      </c>
      <c r="AA81" s="34"/>
    </row>
    <row r="82" spans="1:27" ht="11.25" customHeight="1">
      <c r="A82" s="80"/>
      <c r="B82" s="80"/>
      <c r="C82" s="80"/>
      <c r="D82" s="36" t="s">
        <v>27</v>
      </c>
      <c r="E82" s="36" t="s">
        <v>71</v>
      </c>
      <c r="F82" s="36" t="s">
        <v>22</v>
      </c>
      <c r="G82" s="72"/>
      <c r="H82" s="36" t="s">
        <v>27</v>
      </c>
      <c r="I82" s="36" t="s">
        <v>71</v>
      </c>
      <c r="J82" s="36" t="s">
        <v>22</v>
      </c>
      <c r="K82" s="36" t="s">
        <v>4</v>
      </c>
      <c r="L82" s="36" t="s">
        <v>27</v>
      </c>
      <c r="M82" s="36" t="s">
        <v>71</v>
      </c>
      <c r="N82" s="36" t="s">
        <v>22</v>
      </c>
      <c r="O82" s="36" t="s">
        <v>4</v>
      </c>
      <c r="P82" s="36" t="s">
        <v>27</v>
      </c>
      <c r="Q82" s="36" t="s">
        <v>71</v>
      </c>
      <c r="R82" s="36" t="s">
        <v>22</v>
      </c>
      <c r="S82" s="36" t="s">
        <v>4</v>
      </c>
      <c r="T82" s="36" t="s">
        <v>27</v>
      </c>
      <c r="U82" s="36" t="s">
        <v>71</v>
      </c>
      <c r="V82" s="36" t="s">
        <v>22</v>
      </c>
      <c r="W82" s="36" t="s">
        <v>4</v>
      </c>
      <c r="X82" s="36" t="s">
        <v>27</v>
      </c>
      <c r="Y82" s="36" t="s">
        <v>71</v>
      </c>
      <c r="Z82" s="36" t="s">
        <v>22</v>
      </c>
      <c r="AA82" s="36" t="s">
        <v>4</v>
      </c>
    </row>
    <row r="83" spans="1:27" ht="11.25" customHeight="1">
      <c r="A83" s="68"/>
      <c r="B83" s="68" t="s">
        <v>54</v>
      </c>
      <c r="C83" s="68"/>
      <c r="D83" s="36"/>
      <c r="E83" s="36"/>
      <c r="F83" s="36"/>
      <c r="G83" s="36" t="s">
        <v>4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ht="11.25" customHeight="1">
      <c r="A84" s="14">
        <v>1</v>
      </c>
      <c r="B84" s="19" t="s">
        <v>43</v>
      </c>
      <c r="C84" s="14" t="s">
        <v>37</v>
      </c>
      <c r="D84" s="17">
        <v>15500</v>
      </c>
      <c r="E84" s="17">
        <v>15500</v>
      </c>
      <c r="F84" s="2">
        <f>E84-D84</f>
        <v>0</v>
      </c>
      <c r="G84" s="4">
        <f>SUM(E84-D84)/D84*100</f>
        <v>0</v>
      </c>
      <c r="H84" s="17">
        <v>17000</v>
      </c>
      <c r="I84" s="17">
        <v>17000</v>
      </c>
      <c r="J84" s="2">
        <f>I84-H84</f>
        <v>0</v>
      </c>
      <c r="K84" s="4">
        <f>SUM(I84-H84)/H84*100</f>
        <v>0</v>
      </c>
      <c r="L84" s="17">
        <v>17000</v>
      </c>
      <c r="M84" s="17">
        <v>17000</v>
      </c>
      <c r="N84" s="2">
        <f>M84-L84</f>
        <v>0</v>
      </c>
      <c r="O84" s="4">
        <f>SUM(M84-L84)/L84*100</f>
        <v>0</v>
      </c>
      <c r="P84" s="17">
        <v>16000</v>
      </c>
      <c r="Q84" s="17">
        <v>16000</v>
      </c>
      <c r="R84" s="2">
        <f>Q84-P84</f>
        <v>0</v>
      </c>
      <c r="S84" s="4">
        <f>SUM(Q84-P84)/P84*100</f>
        <v>0</v>
      </c>
      <c r="T84" s="17">
        <v>17000</v>
      </c>
      <c r="U84" s="17">
        <v>17000</v>
      </c>
      <c r="V84" s="2">
        <f>U84-T84</f>
        <v>0</v>
      </c>
      <c r="W84" s="4">
        <f>SUM(U84-T84)/T84*100</f>
        <v>0</v>
      </c>
      <c r="X84" s="8">
        <f aca="true" t="shared" si="26" ref="X84:Y88">SUM(D84+H84+L84+P84+T84)/5</f>
        <v>16500</v>
      </c>
      <c r="Y84" s="8">
        <f>SUM(E84+I84+M84+Q84+U84)/5</f>
        <v>16500</v>
      </c>
      <c r="Z84" s="9">
        <f>Y84-X84</f>
        <v>0</v>
      </c>
      <c r="AA84" s="10">
        <f>SUM(Y84-X84)/X84*100</f>
        <v>0</v>
      </c>
    </row>
    <row r="85" spans="1:27" ht="11.25" customHeight="1">
      <c r="A85" s="14"/>
      <c r="B85" s="19"/>
      <c r="C85" s="14" t="s">
        <v>41</v>
      </c>
      <c r="D85" s="17">
        <v>140000</v>
      </c>
      <c r="E85" s="17">
        <v>140000</v>
      </c>
      <c r="F85" s="2">
        <f>E85-D85</f>
        <v>0</v>
      </c>
      <c r="G85" s="4">
        <f>SUM(E85-D85)/D85*100</f>
        <v>0</v>
      </c>
      <c r="H85" s="17">
        <v>135000</v>
      </c>
      <c r="I85" s="17">
        <v>135000</v>
      </c>
      <c r="J85" s="2">
        <f>I85-H85</f>
        <v>0</v>
      </c>
      <c r="K85" s="4">
        <f>SUM(I85-H85)/H85*100</f>
        <v>0</v>
      </c>
      <c r="L85" s="17">
        <v>135000</v>
      </c>
      <c r="M85" s="17">
        <v>135000</v>
      </c>
      <c r="N85" s="2">
        <f>M85-L85</f>
        <v>0</v>
      </c>
      <c r="O85" s="4">
        <f>SUM(M85-L85)/L85*100</f>
        <v>0</v>
      </c>
      <c r="P85" s="17">
        <v>135000</v>
      </c>
      <c r="Q85" s="17">
        <v>135000</v>
      </c>
      <c r="R85" s="2">
        <f>Q85-P85</f>
        <v>0</v>
      </c>
      <c r="S85" s="4">
        <f>SUM(Q85-P85)/P85*100</f>
        <v>0</v>
      </c>
      <c r="T85" s="17">
        <v>135000</v>
      </c>
      <c r="U85" s="17">
        <v>135000</v>
      </c>
      <c r="V85" s="2">
        <f>U85-T85</f>
        <v>0</v>
      </c>
      <c r="W85" s="4">
        <f>SUM(U85-T85)/T85*100</f>
        <v>0</v>
      </c>
      <c r="X85" s="8">
        <f t="shared" si="26"/>
        <v>136000</v>
      </c>
      <c r="Y85" s="8">
        <f t="shared" si="26"/>
        <v>136000</v>
      </c>
      <c r="Z85" s="9">
        <f>Y85-X85</f>
        <v>0</v>
      </c>
      <c r="AA85" s="10">
        <f>SUM(Y85-X85)/X85*100</f>
        <v>0</v>
      </c>
    </row>
    <row r="86" spans="1:27" ht="11.25" customHeight="1">
      <c r="A86" s="14">
        <v>2</v>
      </c>
      <c r="B86" s="19" t="s">
        <v>31</v>
      </c>
      <c r="C86" s="14" t="s">
        <v>115</v>
      </c>
      <c r="D86" s="17">
        <f>(50/40)*48000</f>
        <v>60000</v>
      </c>
      <c r="E86" s="17">
        <f>(50/40)*48000</f>
        <v>60000</v>
      </c>
      <c r="F86" s="2">
        <f>E86-D86</f>
        <v>0</v>
      </c>
      <c r="G86" s="4">
        <f>SUM(E86-D86)/D86*100</f>
        <v>0</v>
      </c>
      <c r="H86" s="17">
        <f>(50/40)*47000</f>
        <v>58750</v>
      </c>
      <c r="I86" s="17">
        <f>(50/40)*47000</f>
        <v>58750</v>
      </c>
      <c r="J86" s="2">
        <f>I86-H86</f>
        <v>0</v>
      </c>
      <c r="K86" s="4">
        <f>SUM(I86-H86)/H86*100</f>
        <v>0</v>
      </c>
      <c r="L86" s="17">
        <f>(50/40)*47000</f>
        <v>58750</v>
      </c>
      <c r="M86" s="17">
        <f>(50/40)*47000</f>
        <v>58750</v>
      </c>
      <c r="N86" s="2">
        <f>M86-L86</f>
        <v>0</v>
      </c>
      <c r="O86" s="4">
        <f>SUM(M86-L86)/L86*100</f>
        <v>0</v>
      </c>
      <c r="P86" s="17">
        <f>(50/40)*49000</f>
        <v>61250</v>
      </c>
      <c r="Q86" s="17">
        <f>(50/40)*49000</f>
        <v>61250</v>
      </c>
      <c r="R86" s="2">
        <f>Q86-P86</f>
        <v>0</v>
      </c>
      <c r="S86" s="4">
        <f>SUM(Q86-P86)/P86*100</f>
        <v>0</v>
      </c>
      <c r="T86" s="17">
        <f>(50/40)*47000</f>
        <v>58750</v>
      </c>
      <c r="U86" s="17">
        <f>(50/40)*47000</f>
        <v>58750</v>
      </c>
      <c r="V86" s="2">
        <f>U86-T86</f>
        <v>0</v>
      </c>
      <c r="W86" s="4">
        <f>SUM(U86-T86)/T86*100</f>
        <v>0</v>
      </c>
      <c r="X86" s="8">
        <f t="shared" si="26"/>
        <v>59500</v>
      </c>
      <c r="Y86" s="8">
        <f t="shared" si="26"/>
        <v>59500</v>
      </c>
      <c r="Z86" s="9">
        <f>Y86-X86</f>
        <v>0</v>
      </c>
      <c r="AA86" s="10">
        <f>SUM(Y86-X86)/X86*100</f>
        <v>0</v>
      </c>
    </row>
    <row r="87" spans="1:27" ht="11.25" customHeight="1">
      <c r="A87" s="14"/>
      <c r="B87" s="19" t="s">
        <v>35</v>
      </c>
      <c r="C87" s="14" t="s">
        <v>115</v>
      </c>
      <c r="D87" s="17">
        <f>(50/40)*48000</f>
        <v>60000</v>
      </c>
      <c r="E87" s="17">
        <f>(50/40)*48000</f>
        <v>60000</v>
      </c>
      <c r="F87" s="2">
        <f>E87-D87</f>
        <v>0</v>
      </c>
      <c r="G87" s="4">
        <f>SUM(E87-D87)/D87*100</f>
        <v>0</v>
      </c>
      <c r="H87" s="17">
        <f>(50/40)*44500</f>
        <v>55625</v>
      </c>
      <c r="I87" s="17">
        <f>(50/40)*44500</f>
        <v>55625</v>
      </c>
      <c r="J87" s="2">
        <f>I87-H87</f>
        <v>0</v>
      </c>
      <c r="K87" s="4">
        <f>SUM(I87-H87)/H87*100</f>
        <v>0</v>
      </c>
      <c r="L87" s="17">
        <f>(50/40)*44500</f>
        <v>55625</v>
      </c>
      <c r="M87" s="17">
        <f>(50/40)*44500</f>
        <v>55625</v>
      </c>
      <c r="N87" s="2">
        <f>M87-L87</f>
        <v>0</v>
      </c>
      <c r="O87" s="4">
        <f>SUM(M87-L87)/L87*100</f>
        <v>0</v>
      </c>
      <c r="P87" s="17">
        <f>(50/40)*46000</f>
        <v>57500</v>
      </c>
      <c r="Q87" s="17">
        <f>(50/40)*46000</f>
        <v>57500</v>
      </c>
      <c r="R87" s="2">
        <f>Q87-P87</f>
        <v>0</v>
      </c>
      <c r="S87" s="4">
        <f>SUM(Q87-P87)/P87*100</f>
        <v>0</v>
      </c>
      <c r="T87" s="17">
        <f>(50/40)*44000</f>
        <v>55000</v>
      </c>
      <c r="U87" s="17">
        <f>(50/40)*44000</f>
        <v>55000</v>
      </c>
      <c r="V87" s="2">
        <f>U87-T87</f>
        <v>0</v>
      </c>
      <c r="W87" s="4">
        <f>SUM(U87-T87)/T87*100</f>
        <v>0</v>
      </c>
      <c r="X87" s="8">
        <f t="shared" si="26"/>
        <v>56750</v>
      </c>
      <c r="Y87" s="8">
        <f t="shared" si="26"/>
        <v>56750</v>
      </c>
      <c r="Z87" s="9">
        <f>Y87-X87</f>
        <v>0</v>
      </c>
      <c r="AA87" s="10">
        <f>SUM(Y87-X87)/X87*100</f>
        <v>0</v>
      </c>
    </row>
    <row r="88" spans="1:27" ht="11.25" customHeight="1">
      <c r="A88" s="14" t="s">
        <v>30</v>
      </c>
      <c r="B88" s="19" t="s">
        <v>32</v>
      </c>
      <c r="C88" s="14" t="s">
        <v>115</v>
      </c>
      <c r="D88" s="17">
        <f>(50/40)*45000</f>
        <v>56250</v>
      </c>
      <c r="E88" s="17">
        <f>(50/40)*45000</f>
        <v>56250</v>
      </c>
      <c r="F88" s="2">
        <f>E88-D88</f>
        <v>0</v>
      </c>
      <c r="G88" s="4">
        <f>SUM(E88-D88)/D88*100</f>
        <v>0</v>
      </c>
      <c r="H88" s="17">
        <f>(50/40)*42500</f>
        <v>53125</v>
      </c>
      <c r="I88" s="17">
        <f>(50/40)*42500</f>
        <v>53125</v>
      </c>
      <c r="J88" s="2">
        <f>I88-H88</f>
        <v>0</v>
      </c>
      <c r="K88" s="4">
        <f>SUM(I88-H88)/H88*100</f>
        <v>0</v>
      </c>
      <c r="L88" s="17">
        <f>(50/40)*43000</f>
        <v>53750</v>
      </c>
      <c r="M88" s="17">
        <f>(50/40)*43000</f>
        <v>53750</v>
      </c>
      <c r="N88" s="2">
        <f>M88-L88</f>
        <v>0</v>
      </c>
      <c r="O88" s="4">
        <f>SUM(M88-L88)/L88*100</f>
        <v>0</v>
      </c>
      <c r="P88" s="17">
        <f>(50/40)*44500</f>
        <v>55625</v>
      </c>
      <c r="Q88" s="17">
        <f>(50/40)*44500</f>
        <v>55625</v>
      </c>
      <c r="R88" s="2">
        <f>Q88-P88</f>
        <v>0</v>
      </c>
      <c r="S88" s="4">
        <f>SUM(Q88-P88)/P88*100</f>
        <v>0</v>
      </c>
      <c r="T88" s="17">
        <f>(50/40)*43000</f>
        <v>53750</v>
      </c>
      <c r="U88" s="17">
        <f>(50/40)*43000</f>
        <v>53750</v>
      </c>
      <c r="V88" s="2">
        <f>U88-T88</f>
        <v>0</v>
      </c>
      <c r="W88" s="4">
        <f>SUM(U88-T88)/T88*100</f>
        <v>0</v>
      </c>
      <c r="X88" s="8">
        <f t="shared" si="26"/>
        <v>54500</v>
      </c>
      <c r="Y88" s="8">
        <f t="shared" si="26"/>
        <v>54500</v>
      </c>
      <c r="Z88" s="9">
        <f>Y88-X88</f>
        <v>0</v>
      </c>
      <c r="AA88" s="10">
        <f>SUM(Y88-X88)/X88*100</f>
        <v>0</v>
      </c>
    </row>
    <row r="89" spans="1:27" ht="11.25" customHeight="1">
      <c r="A89" s="14">
        <v>3</v>
      </c>
      <c r="B89" s="19" t="s">
        <v>55</v>
      </c>
      <c r="C89" s="14"/>
      <c r="D89" s="17"/>
      <c r="E89" s="17"/>
      <c r="F89" s="2"/>
      <c r="G89" s="4"/>
      <c r="H89" s="17"/>
      <c r="I89" s="17"/>
      <c r="J89" s="2"/>
      <c r="K89" s="4"/>
      <c r="L89" s="17"/>
      <c r="M89" s="17"/>
      <c r="N89" s="2"/>
      <c r="O89" s="4"/>
      <c r="P89" s="17"/>
      <c r="Q89" s="17"/>
      <c r="R89" s="2"/>
      <c r="S89" s="4"/>
      <c r="T89" s="17"/>
      <c r="U89" s="17"/>
      <c r="V89" s="2"/>
      <c r="W89" s="4"/>
      <c r="X89" s="8"/>
      <c r="Y89" s="8"/>
      <c r="Z89" s="9"/>
      <c r="AA89" s="10"/>
    </row>
    <row r="90" spans="1:27" ht="11.25" customHeight="1">
      <c r="A90" s="14"/>
      <c r="B90" s="69" t="s">
        <v>56</v>
      </c>
      <c r="C90" s="14" t="s">
        <v>57</v>
      </c>
      <c r="D90" s="17">
        <v>26000</v>
      </c>
      <c r="E90" s="17">
        <v>26000</v>
      </c>
      <c r="F90" s="2">
        <f aca="true" t="shared" si="27" ref="F90:F109">E90-D90</f>
        <v>0</v>
      </c>
      <c r="G90" s="4">
        <f>SUM(E90-D90)/D90*100</f>
        <v>0</v>
      </c>
      <c r="H90" s="17">
        <v>27000</v>
      </c>
      <c r="I90" s="17">
        <v>27000</v>
      </c>
      <c r="J90" s="2">
        <f aca="true" t="shared" si="28" ref="J90:J109">I90-H90</f>
        <v>0</v>
      </c>
      <c r="K90" s="4">
        <f aca="true" t="shared" si="29" ref="K90:K109">SUM(I90-H90)/H90*100</f>
        <v>0</v>
      </c>
      <c r="L90" s="17">
        <v>28000</v>
      </c>
      <c r="M90" s="17">
        <v>28000</v>
      </c>
      <c r="N90" s="2">
        <f aca="true" t="shared" si="30" ref="N90:N109">M90-L90</f>
        <v>0</v>
      </c>
      <c r="O90" s="4">
        <f>SUM(M90-L90)/L90*100</f>
        <v>0</v>
      </c>
      <c r="P90" s="17">
        <v>27000</v>
      </c>
      <c r="Q90" s="17">
        <v>27000</v>
      </c>
      <c r="R90" s="2">
        <f aca="true" t="shared" si="31" ref="R90:R109">Q90-P90</f>
        <v>0</v>
      </c>
      <c r="S90" s="4">
        <f>SUM(Q90-P90)/P90*100</f>
        <v>0</v>
      </c>
      <c r="T90" s="17">
        <v>30000</v>
      </c>
      <c r="U90" s="17">
        <v>30000</v>
      </c>
      <c r="V90" s="2">
        <f aca="true" t="shared" si="32" ref="V90:V109">U90-T90</f>
        <v>0</v>
      </c>
      <c r="W90" s="4">
        <f>SUM(U90-T90)/T90*100</f>
        <v>0</v>
      </c>
      <c r="X90" s="8">
        <f aca="true" t="shared" si="33" ref="X90:Y94">SUM(D90+H90+L90+P90+T90)/5</f>
        <v>27600</v>
      </c>
      <c r="Y90" s="8">
        <f t="shared" si="33"/>
        <v>27600</v>
      </c>
      <c r="Z90" s="9">
        <f>Y90-X90</f>
        <v>0</v>
      </c>
      <c r="AA90" s="10">
        <f>SUM(Y90-X90)/X90*100</f>
        <v>0</v>
      </c>
    </row>
    <row r="91" spans="1:27" ht="11.25" customHeight="1">
      <c r="A91" s="14"/>
      <c r="B91" s="69" t="s">
        <v>58</v>
      </c>
      <c r="C91" s="14" t="s">
        <v>57</v>
      </c>
      <c r="D91" s="17">
        <v>45000</v>
      </c>
      <c r="E91" s="17">
        <v>45000</v>
      </c>
      <c r="F91" s="2">
        <f t="shared" si="27"/>
        <v>0</v>
      </c>
      <c r="G91" s="4">
        <f aca="true" t="shared" si="34" ref="G91:G109">SUM(E91-D91)/D91*100</f>
        <v>0</v>
      </c>
      <c r="H91" s="17">
        <v>42000</v>
      </c>
      <c r="I91" s="17">
        <v>42000</v>
      </c>
      <c r="J91" s="2">
        <f t="shared" si="28"/>
        <v>0</v>
      </c>
      <c r="K91" s="4">
        <f t="shared" si="29"/>
        <v>0</v>
      </c>
      <c r="L91" s="17">
        <v>43000</v>
      </c>
      <c r="M91" s="17">
        <v>43000</v>
      </c>
      <c r="N91" s="2">
        <f t="shared" si="30"/>
        <v>0</v>
      </c>
      <c r="O91" s="4">
        <f aca="true" t="shared" si="35" ref="O91:O109">SUM(M91-L91)/L91*100</f>
        <v>0</v>
      </c>
      <c r="P91" s="17">
        <v>43000</v>
      </c>
      <c r="Q91" s="17">
        <v>43000</v>
      </c>
      <c r="R91" s="2">
        <f t="shared" si="31"/>
        <v>0</v>
      </c>
      <c r="S91" s="4">
        <f aca="true" t="shared" si="36" ref="S91:S109">SUM(Q91-P91)/P91*100</f>
        <v>0</v>
      </c>
      <c r="T91" s="17">
        <v>45000</v>
      </c>
      <c r="U91" s="17">
        <v>45000</v>
      </c>
      <c r="V91" s="2">
        <f t="shared" si="32"/>
        <v>0</v>
      </c>
      <c r="W91" s="4">
        <f aca="true" t="shared" si="37" ref="W91:W109">SUM(U91-T91)/T91*100</f>
        <v>0</v>
      </c>
      <c r="X91" s="8">
        <f t="shared" si="33"/>
        <v>43600</v>
      </c>
      <c r="Y91" s="8">
        <f t="shared" si="33"/>
        <v>43600</v>
      </c>
      <c r="Z91" s="9">
        <f>Y91-X91</f>
        <v>0</v>
      </c>
      <c r="AA91" s="10">
        <f>SUM(Y91-X91)/X91*100</f>
        <v>0</v>
      </c>
    </row>
    <row r="92" spans="1:27" ht="11.25" customHeight="1">
      <c r="A92" s="14"/>
      <c r="B92" s="69" t="s">
        <v>59</v>
      </c>
      <c r="C92" s="14" t="s">
        <v>57</v>
      </c>
      <c r="D92" s="17">
        <v>70000</v>
      </c>
      <c r="E92" s="17">
        <v>70000</v>
      </c>
      <c r="F92" s="2">
        <f t="shared" si="27"/>
        <v>0</v>
      </c>
      <c r="G92" s="4">
        <f t="shared" si="34"/>
        <v>0</v>
      </c>
      <c r="H92" s="17">
        <v>65000</v>
      </c>
      <c r="I92" s="17">
        <v>65000</v>
      </c>
      <c r="J92" s="2">
        <f t="shared" si="28"/>
        <v>0</v>
      </c>
      <c r="K92" s="4">
        <f t="shared" si="29"/>
        <v>0</v>
      </c>
      <c r="L92" s="17">
        <v>67000</v>
      </c>
      <c r="M92" s="17">
        <v>67000</v>
      </c>
      <c r="N92" s="2">
        <f t="shared" si="30"/>
        <v>0</v>
      </c>
      <c r="O92" s="4">
        <f t="shared" si="35"/>
        <v>0</v>
      </c>
      <c r="P92" s="17">
        <v>66000</v>
      </c>
      <c r="Q92" s="17">
        <v>66000</v>
      </c>
      <c r="R92" s="2">
        <f t="shared" si="31"/>
        <v>0</v>
      </c>
      <c r="S92" s="4">
        <f t="shared" si="36"/>
        <v>0</v>
      </c>
      <c r="T92" s="17">
        <v>70000</v>
      </c>
      <c r="U92" s="17">
        <v>70000</v>
      </c>
      <c r="V92" s="2">
        <f t="shared" si="32"/>
        <v>0</v>
      </c>
      <c r="W92" s="4">
        <f t="shared" si="37"/>
        <v>0</v>
      </c>
      <c r="X92" s="8">
        <f t="shared" si="33"/>
        <v>67600</v>
      </c>
      <c r="Y92" s="8">
        <f t="shared" si="33"/>
        <v>67600</v>
      </c>
      <c r="Z92" s="9">
        <f>Y92-X92</f>
        <v>0</v>
      </c>
      <c r="AA92" s="10">
        <f>SUM(Y92-X92)/X92*100</f>
        <v>0</v>
      </c>
    </row>
    <row r="93" spans="1:27" ht="11.25" customHeight="1">
      <c r="A93" s="14"/>
      <c r="B93" s="69" t="s">
        <v>60</v>
      </c>
      <c r="C93" s="14" t="s">
        <v>57</v>
      </c>
      <c r="D93" s="17">
        <v>95000</v>
      </c>
      <c r="E93" s="17">
        <v>95000</v>
      </c>
      <c r="F93" s="2">
        <f t="shared" si="27"/>
        <v>0</v>
      </c>
      <c r="G93" s="4">
        <f t="shared" si="34"/>
        <v>0</v>
      </c>
      <c r="H93" s="17">
        <v>96500</v>
      </c>
      <c r="I93" s="17">
        <v>96500</v>
      </c>
      <c r="J93" s="2">
        <f t="shared" si="28"/>
        <v>0</v>
      </c>
      <c r="K93" s="4">
        <f t="shared" si="29"/>
        <v>0</v>
      </c>
      <c r="L93" s="17">
        <v>100000</v>
      </c>
      <c r="M93" s="17">
        <v>100000</v>
      </c>
      <c r="N93" s="2">
        <f t="shared" si="30"/>
        <v>0</v>
      </c>
      <c r="O93" s="4">
        <f t="shared" si="35"/>
        <v>0</v>
      </c>
      <c r="P93" s="17">
        <v>106000</v>
      </c>
      <c r="Q93" s="17">
        <v>106000</v>
      </c>
      <c r="R93" s="2">
        <f t="shared" si="31"/>
        <v>0</v>
      </c>
      <c r="S93" s="4">
        <f t="shared" si="36"/>
        <v>0</v>
      </c>
      <c r="T93" s="17">
        <v>112000</v>
      </c>
      <c r="U93" s="17">
        <v>112000</v>
      </c>
      <c r="V93" s="2">
        <f t="shared" si="32"/>
        <v>0</v>
      </c>
      <c r="W93" s="4">
        <f t="shared" si="37"/>
        <v>0</v>
      </c>
      <c r="X93" s="8">
        <f t="shared" si="33"/>
        <v>101900</v>
      </c>
      <c r="Y93" s="8">
        <f t="shared" si="33"/>
        <v>101900</v>
      </c>
      <c r="Z93" s="9">
        <f>Y93-X93</f>
        <v>0</v>
      </c>
      <c r="AA93" s="10">
        <f>SUM(Y93-X93)/X93*100</f>
        <v>0</v>
      </c>
    </row>
    <row r="94" spans="1:27" ht="11.25" customHeight="1">
      <c r="A94" s="14">
        <v>4</v>
      </c>
      <c r="B94" s="19" t="s">
        <v>61</v>
      </c>
      <c r="C94" s="14" t="s">
        <v>62</v>
      </c>
      <c r="D94" s="17">
        <v>80000</v>
      </c>
      <c r="E94" s="17">
        <v>80000</v>
      </c>
      <c r="F94" s="2">
        <f t="shared" si="27"/>
        <v>0</v>
      </c>
      <c r="G94" s="4">
        <f t="shared" si="34"/>
        <v>0</v>
      </c>
      <c r="H94" s="17">
        <v>80000</v>
      </c>
      <c r="I94" s="17">
        <v>80000</v>
      </c>
      <c r="J94" s="2">
        <f t="shared" si="28"/>
        <v>0</v>
      </c>
      <c r="K94" s="4">
        <f t="shared" si="29"/>
        <v>0</v>
      </c>
      <c r="L94" s="17">
        <v>80000</v>
      </c>
      <c r="M94" s="17">
        <v>80000</v>
      </c>
      <c r="N94" s="2">
        <f t="shared" si="30"/>
        <v>0</v>
      </c>
      <c r="O94" s="4">
        <f t="shared" si="35"/>
        <v>0</v>
      </c>
      <c r="P94" s="17">
        <v>75000</v>
      </c>
      <c r="Q94" s="17">
        <v>75000</v>
      </c>
      <c r="R94" s="2">
        <f t="shared" si="31"/>
        <v>0</v>
      </c>
      <c r="S94" s="4">
        <f t="shared" si="36"/>
        <v>0</v>
      </c>
      <c r="T94" s="17">
        <v>95000</v>
      </c>
      <c r="U94" s="17">
        <v>95000</v>
      </c>
      <c r="V94" s="2">
        <f t="shared" si="32"/>
        <v>0</v>
      </c>
      <c r="W94" s="4">
        <f t="shared" si="37"/>
        <v>0</v>
      </c>
      <c r="X94" s="8">
        <f t="shared" si="33"/>
        <v>82000</v>
      </c>
      <c r="Y94" s="8">
        <f t="shared" si="33"/>
        <v>82000</v>
      </c>
      <c r="Z94" s="9">
        <f>Y94-X94</f>
        <v>0</v>
      </c>
      <c r="AA94" s="10">
        <f>SUM(Y94-X94)/X94*100</f>
        <v>0</v>
      </c>
    </row>
    <row r="95" spans="1:27" ht="11.25" customHeight="1">
      <c r="A95" s="14">
        <v>5</v>
      </c>
      <c r="B95" s="19" t="s">
        <v>63</v>
      </c>
      <c r="C95" s="14"/>
      <c r="D95" s="17"/>
      <c r="E95" s="17"/>
      <c r="F95" s="2"/>
      <c r="G95" s="4"/>
      <c r="H95" s="17"/>
      <c r="I95" s="17"/>
      <c r="J95" s="2" t="s">
        <v>97</v>
      </c>
      <c r="K95" s="4"/>
      <c r="L95" s="17"/>
      <c r="M95" s="17"/>
      <c r="N95" s="2"/>
      <c r="O95" s="4"/>
      <c r="P95" s="17"/>
      <c r="Q95" s="17"/>
      <c r="R95" s="2"/>
      <c r="S95" s="4"/>
      <c r="T95" s="17"/>
      <c r="U95" s="17"/>
      <c r="V95" s="2"/>
      <c r="W95" s="4"/>
      <c r="X95" s="8"/>
      <c r="Y95" s="8"/>
      <c r="Z95" s="9"/>
      <c r="AA95" s="10"/>
    </row>
    <row r="96" spans="1:27" ht="11.25" customHeight="1">
      <c r="A96" s="14"/>
      <c r="B96" s="15" t="s">
        <v>86</v>
      </c>
      <c r="C96" s="14" t="s">
        <v>57</v>
      </c>
      <c r="D96" s="17">
        <v>95000</v>
      </c>
      <c r="E96" s="17">
        <v>95000</v>
      </c>
      <c r="F96" s="2">
        <f t="shared" si="27"/>
        <v>0</v>
      </c>
      <c r="G96" s="4">
        <f t="shared" si="34"/>
        <v>0</v>
      </c>
      <c r="H96" s="17">
        <v>71000</v>
      </c>
      <c r="I96" s="17">
        <v>71000</v>
      </c>
      <c r="J96" s="2">
        <f t="shared" si="28"/>
        <v>0</v>
      </c>
      <c r="K96" s="4">
        <f t="shared" si="29"/>
        <v>0</v>
      </c>
      <c r="L96" s="17">
        <v>78000</v>
      </c>
      <c r="M96" s="17">
        <v>78000</v>
      </c>
      <c r="N96" s="2">
        <f t="shared" si="30"/>
        <v>0</v>
      </c>
      <c r="O96" s="4">
        <f t="shared" si="35"/>
        <v>0</v>
      </c>
      <c r="P96" s="17">
        <v>78000</v>
      </c>
      <c r="Q96" s="17">
        <v>78000</v>
      </c>
      <c r="R96" s="2">
        <f t="shared" si="31"/>
        <v>0</v>
      </c>
      <c r="S96" s="4">
        <f t="shared" si="36"/>
        <v>0</v>
      </c>
      <c r="T96" s="17">
        <v>79000</v>
      </c>
      <c r="U96" s="17">
        <v>79000</v>
      </c>
      <c r="V96" s="2">
        <f t="shared" si="32"/>
        <v>0</v>
      </c>
      <c r="W96" s="4">
        <f t="shared" si="37"/>
        <v>0</v>
      </c>
      <c r="X96" s="8">
        <f>SUM(D96+H96+L96+P96+T96)/5</f>
        <v>80200</v>
      </c>
      <c r="Y96" s="8">
        <f>SUM(E96+I96+M96+Q96+U96)/5</f>
        <v>80200</v>
      </c>
      <c r="Z96" s="9">
        <f aca="true" t="shared" si="38" ref="Z96:Z109">Y96-X96</f>
        <v>0</v>
      </c>
      <c r="AA96" s="10">
        <f aca="true" t="shared" si="39" ref="AA96:AA109">SUM(Y96-X96)/X96*100</f>
        <v>0</v>
      </c>
    </row>
    <row r="97" spans="1:27" ht="11.25" customHeight="1">
      <c r="A97" s="14"/>
      <c r="B97" s="15" t="s">
        <v>87</v>
      </c>
      <c r="C97" s="14" t="s">
        <v>62</v>
      </c>
      <c r="D97" s="17">
        <v>175000</v>
      </c>
      <c r="E97" s="17">
        <v>175000</v>
      </c>
      <c r="F97" s="2">
        <f t="shared" si="27"/>
        <v>0</v>
      </c>
      <c r="G97" s="4">
        <f t="shared" si="34"/>
        <v>0</v>
      </c>
      <c r="H97" s="17">
        <v>135000</v>
      </c>
      <c r="I97" s="17">
        <v>135000</v>
      </c>
      <c r="J97" s="2">
        <f t="shared" si="28"/>
        <v>0</v>
      </c>
      <c r="K97" s="4">
        <f t="shared" si="29"/>
        <v>0</v>
      </c>
      <c r="L97" s="17">
        <v>140000</v>
      </c>
      <c r="M97" s="17">
        <v>140000</v>
      </c>
      <c r="N97" s="2">
        <f t="shared" si="30"/>
        <v>0</v>
      </c>
      <c r="O97" s="4">
        <f t="shared" si="35"/>
        <v>0</v>
      </c>
      <c r="P97" s="17">
        <v>152000</v>
      </c>
      <c r="Q97" s="17">
        <v>152000</v>
      </c>
      <c r="R97" s="2">
        <f t="shared" si="31"/>
        <v>0</v>
      </c>
      <c r="S97" s="4">
        <f t="shared" si="36"/>
        <v>0</v>
      </c>
      <c r="T97" s="17">
        <v>145000</v>
      </c>
      <c r="U97" s="17">
        <v>145000</v>
      </c>
      <c r="V97" s="2">
        <f t="shared" si="32"/>
        <v>0</v>
      </c>
      <c r="W97" s="4">
        <f t="shared" si="37"/>
        <v>0</v>
      </c>
      <c r="X97" s="8">
        <f>SUM(D97+H97+L97+P97+T97)/5</f>
        <v>149400</v>
      </c>
      <c r="Y97" s="8">
        <f>SUM(E97+I97+M97+Q97+U97)/5</f>
        <v>149400</v>
      </c>
      <c r="Z97" s="9">
        <f>Y97-X97</f>
        <v>0</v>
      </c>
      <c r="AA97" s="10">
        <f>SUM(Y97-X97)/X97*100</f>
        <v>0</v>
      </c>
    </row>
    <row r="98" spans="1:27" ht="11.25" customHeight="1">
      <c r="A98" s="14">
        <v>6</v>
      </c>
      <c r="B98" s="19" t="s">
        <v>64</v>
      </c>
      <c r="C98" s="14"/>
      <c r="D98" s="17"/>
      <c r="E98" s="17"/>
      <c r="F98" s="2"/>
      <c r="G98" s="4"/>
      <c r="H98" s="17"/>
      <c r="I98" s="17"/>
      <c r="J98" s="2"/>
      <c r="K98" s="4"/>
      <c r="L98" s="17"/>
      <c r="M98" s="17"/>
      <c r="N98" s="2"/>
      <c r="O98" s="4"/>
      <c r="P98" s="17"/>
      <c r="Q98" s="17"/>
      <c r="R98" s="2"/>
      <c r="S98" s="4"/>
      <c r="T98" s="17"/>
      <c r="U98" s="17"/>
      <c r="V98" s="2"/>
      <c r="W98" s="4"/>
      <c r="X98" s="8"/>
      <c r="Y98" s="8"/>
      <c r="Z98" s="9"/>
      <c r="AA98" s="10"/>
    </row>
    <row r="99" spans="1:27" ht="11.25" customHeight="1">
      <c r="A99" s="14"/>
      <c r="B99" s="15" t="s">
        <v>72</v>
      </c>
      <c r="C99" s="14" t="s">
        <v>33</v>
      </c>
      <c r="D99" s="17">
        <v>18000</v>
      </c>
      <c r="E99" s="17">
        <v>18000</v>
      </c>
      <c r="F99" s="2">
        <f t="shared" si="27"/>
        <v>0</v>
      </c>
      <c r="G99" s="4">
        <f t="shared" si="34"/>
        <v>0</v>
      </c>
      <c r="H99" s="17">
        <v>19500</v>
      </c>
      <c r="I99" s="17">
        <v>19500</v>
      </c>
      <c r="J99" s="2">
        <f t="shared" si="28"/>
        <v>0</v>
      </c>
      <c r="K99" s="4">
        <f t="shared" si="29"/>
        <v>0</v>
      </c>
      <c r="L99" s="17">
        <v>20000</v>
      </c>
      <c r="M99" s="17">
        <v>20000</v>
      </c>
      <c r="N99" s="2">
        <f t="shared" si="30"/>
        <v>0</v>
      </c>
      <c r="O99" s="4">
        <f t="shared" si="35"/>
        <v>0</v>
      </c>
      <c r="P99" s="17">
        <v>19000</v>
      </c>
      <c r="Q99" s="17">
        <v>19000</v>
      </c>
      <c r="R99" s="2">
        <f t="shared" si="31"/>
        <v>0</v>
      </c>
      <c r="S99" s="4">
        <f t="shared" si="36"/>
        <v>0</v>
      </c>
      <c r="T99" s="17">
        <v>22000</v>
      </c>
      <c r="U99" s="17">
        <v>22000</v>
      </c>
      <c r="V99" s="2">
        <f t="shared" si="32"/>
        <v>0</v>
      </c>
      <c r="W99" s="4">
        <f t="shared" si="37"/>
        <v>0</v>
      </c>
      <c r="X99" s="8">
        <f aca="true" t="shared" si="40" ref="X99:Y104">SUM(D99+H99+L99+P99+T99)/5</f>
        <v>19700</v>
      </c>
      <c r="Y99" s="8">
        <f t="shared" si="40"/>
        <v>19700</v>
      </c>
      <c r="Z99" s="9">
        <f t="shared" si="38"/>
        <v>0</v>
      </c>
      <c r="AA99" s="10">
        <f t="shared" si="39"/>
        <v>0</v>
      </c>
    </row>
    <row r="100" spans="1:27" ht="11.25" customHeight="1">
      <c r="A100" s="14"/>
      <c r="B100" s="15" t="s">
        <v>73</v>
      </c>
      <c r="C100" s="14" t="s">
        <v>33</v>
      </c>
      <c r="D100" s="17">
        <v>18000</v>
      </c>
      <c r="E100" s="17">
        <v>18000</v>
      </c>
      <c r="F100" s="2">
        <f t="shared" si="27"/>
        <v>0</v>
      </c>
      <c r="G100" s="4">
        <f t="shared" si="34"/>
        <v>0</v>
      </c>
      <c r="H100" s="17">
        <v>20500</v>
      </c>
      <c r="I100" s="17">
        <v>20500</v>
      </c>
      <c r="J100" s="2">
        <f t="shared" si="28"/>
        <v>0</v>
      </c>
      <c r="K100" s="4">
        <f t="shared" si="29"/>
        <v>0</v>
      </c>
      <c r="L100" s="17">
        <v>20000</v>
      </c>
      <c r="M100" s="17">
        <v>20000</v>
      </c>
      <c r="N100" s="2">
        <f t="shared" si="30"/>
        <v>0</v>
      </c>
      <c r="O100" s="4">
        <f t="shared" si="35"/>
        <v>0</v>
      </c>
      <c r="P100" s="17">
        <v>19000</v>
      </c>
      <c r="Q100" s="17">
        <v>19000</v>
      </c>
      <c r="R100" s="2">
        <f t="shared" si="31"/>
        <v>0</v>
      </c>
      <c r="S100" s="4">
        <f t="shared" si="36"/>
        <v>0</v>
      </c>
      <c r="T100" s="17">
        <v>22000</v>
      </c>
      <c r="U100" s="17">
        <v>22000</v>
      </c>
      <c r="V100" s="2">
        <f t="shared" si="32"/>
        <v>0</v>
      </c>
      <c r="W100" s="4">
        <f t="shared" si="37"/>
        <v>0</v>
      </c>
      <c r="X100" s="8">
        <f t="shared" si="40"/>
        <v>19900</v>
      </c>
      <c r="Y100" s="8">
        <f t="shared" si="40"/>
        <v>19900</v>
      </c>
      <c r="Z100" s="9">
        <f t="shared" si="38"/>
        <v>0</v>
      </c>
      <c r="AA100" s="10">
        <f t="shared" si="39"/>
        <v>0</v>
      </c>
    </row>
    <row r="101" spans="1:27" ht="11.25" customHeight="1">
      <c r="A101" s="14"/>
      <c r="B101" s="15" t="s">
        <v>74</v>
      </c>
      <c r="C101" s="14" t="s">
        <v>33</v>
      </c>
      <c r="D101" s="17">
        <v>18000</v>
      </c>
      <c r="E101" s="17">
        <v>18000</v>
      </c>
      <c r="F101" s="2">
        <f t="shared" si="27"/>
        <v>0</v>
      </c>
      <c r="G101" s="4">
        <f t="shared" si="34"/>
        <v>0</v>
      </c>
      <c r="H101" s="17">
        <v>19500</v>
      </c>
      <c r="I101" s="17">
        <v>19500</v>
      </c>
      <c r="J101" s="2">
        <f t="shared" si="28"/>
        <v>0</v>
      </c>
      <c r="K101" s="4">
        <f t="shared" si="29"/>
        <v>0</v>
      </c>
      <c r="L101" s="17">
        <v>16000</v>
      </c>
      <c r="M101" s="17">
        <v>16000</v>
      </c>
      <c r="N101" s="2">
        <f t="shared" si="30"/>
        <v>0</v>
      </c>
      <c r="O101" s="4">
        <f t="shared" si="35"/>
        <v>0</v>
      </c>
      <c r="P101" s="17">
        <v>16000</v>
      </c>
      <c r="Q101" s="17">
        <v>16000</v>
      </c>
      <c r="R101" s="2">
        <f t="shared" si="31"/>
        <v>0</v>
      </c>
      <c r="S101" s="4">
        <f t="shared" si="36"/>
        <v>0</v>
      </c>
      <c r="T101" s="17">
        <v>19000</v>
      </c>
      <c r="U101" s="17">
        <v>19000</v>
      </c>
      <c r="V101" s="2">
        <f t="shared" si="32"/>
        <v>0</v>
      </c>
      <c r="W101" s="4">
        <f t="shared" si="37"/>
        <v>0</v>
      </c>
      <c r="X101" s="8">
        <f t="shared" si="40"/>
        <v>17700</v>
      </c>
      <c r="Y101" s="8">
        <f t="shared" si="40"/>
        <v>17700</v>
      </c>
      <c r="Z101" s="9">
        <f t="shared" si="38"/>
        <v>0</v>
      </c>
      <c r="AA101" s="10">
        <f t="shared" si="39"/>
        <v>0</v>
      </c>
    </row>
    <row r="102" spans="1:27" ht="11.25" customHeight="1">
      <c r="A102" s="14"/>
      <c r="B102" s="15" t="s">
        <v>75</v>
      </c>
      <c r="C102" s="14" t="s">
        <v>33</v>
      </c>
      <c r="D102" s="17">
        <v>18000</v>
      </c>
      <c r="E102" s="17">
        <v>18000</v>
      </c>
      <c r="F102" s="2">
        <f t="shared" si="27"/>
        <v>0</v>
      </c>
      <c r="G102" s="4">
        <f t="shared" si="34"/>
        <v>0</v>
      </c>
      <c r="H102" s="17">
        <v>19000</v>
      </c>
      <c r="I102" s="17">
        <v>19000</v>
      </c>
      <c r="J102" s="2">
        <f t="shared" si="28"/>
        <v>0</v>
      </c>
      <c r="K102" s="4">
        <f t="shared" si="29"/>
        <v>0</v>
      </c>
      <c r="L102" s="17">
        <v>16000</v>
      </c>
      <c r="M102" s="17">
        <v>16000</v>
      </c>
      <c r="N102" s="2">
        <f t="shared" si="30"/>
        <v>0</v>
      </c>
      <c r="O102" s="4">
        <f t="shared" si="35"/>
        <v>0</v>
      </c>
      <c r="P102" s="17">
        <v>15000</v>
      </c>
      <c r="Q102" s="17">
        <v>15000</v>
      </c>
      <c r="R102" s="2">
        <f t="shared" si="31"/>
        <v>0</v>
      </c>
      <c r="S102" s="4">
        <f t="shared" si="36"/>
        <v>0</v>
      </c>
      <c r="T102" s="17">
        <v>17000</v>
      </c>
      <c r="U102" s="17">
        <v>17000</v>
      </c>
      <c r="V102" s="2">
        <f t="shared" si="32"/>
        <v>0</v>
      </c>
      <c r="W102" s="4">
        <f t="shared" si="37"/>
        <v>0</v>
      </c>
      <c r="X102" s="8">
        <f t="shared" si="40"/>
        <v>17000</v>
      </c>
      <c r="Y102" s="8">
        <f t="shared" si="40"/>
        <v>17000</v>
      </c>
      <c r="Z102" s="9">
        <f t="shared" si="38"/>
        <v>0</v>
      </c>
      <c r="AA102" s="10">
        <f t="shared" si="39"/>
        <v>0</v>
      </c>
    </row>
    <row r="103" spans="1:27" ht="11.25" customHeight="1">
      <c r="A103" s="14"/>
      <c r="B103" s="15" t="s">
        <v>76</v>
      </c>
      <c r="C103" s="14" t="s">
        <v>33</v>
      </c>
      <c r="D103" s="17">
        <v>18000</v>
      </c>
      <c r="E103" s="17">
        <v>18000</v>
      </c>
      <c r="F103" s="2">
        <f t="shared" si="27"/>
        <v>0</v>
      </c>
      <c r="G103" s="4">
        <f t="shared" si="34"/>
        <v>0</v>
      </c>
      <c r="H103" s="17">
        <v>19000</v>
      </c>
      <c r="I103" s="17">
        <v>19000</v>
      </c>
      <c r="J103" s="2">
        <f t="shared" si="28"/>
        <v>0</v>
      </c>
      <c r="K103" s="4">
        <f t="shared" si="29"/>
        <v>0</v>
      </c>
      <c r="L103" s="17">
        <v>16000</v>
      </c>
      <c r="M103" s="17">
        <v>16000</v>
      </c>
      <c r="N103" s="2">
        <f t="shared" si="30"/>
        <v>0</v>
      </c>
      <c r="O103" s="4">
        <f t="shared" si="35"/>
        <v>0</v>
      </c>
      <c r="P103" s="17">
        <v>15000</v>
      </c>
      <c r="Q103" s="17">
        <v>15000</v>
      </c>
      <c r="R103" s="2">
        <f t="shared" si="31"/>
        <v>0</v>
      </c>
      <c r="S103" s="4">
        <f t="shared" si="36"/>
        <v>0</v>
      </c>
      <c r="T103" s="17">
        <v>17000</v>
      </c>
      <c r="U103" s="17">
        <v>17000</v>
      </c>
      <c r="V103" s="2">
        <f t="shared" si="32"/>
        <v>0</v>
      </c>
      <c r="W103" s="4">
        <f t="shared" si="37"/>
        <v>0</v>
      </c>
      <c r="X103" s="8">
        <f t="shared" si="40"/>
        <v>17000</v>
      </c>
      <c r="Y103" s="8">
        <f t="shared" si="40"/>
        <v>17000</v>
      </c>
      <c r="Z103" s="9">
        <f t="shared" si="38"/>
        <v>0</v>
      </c>
      <c r="AA103" s="10">
        <f t="shared" si="39"/>
        <v>0</v>
      </c>
    </row>
    <row r="104" spans="1:27" ht="11.25" customHeight="1">
      <c r="A104" s="14"/>
      <c r="B104" s="15" t="s">
        <v>77</v>
      </c>
      <c r="C104" s="14" t="s">
        <v>33</v>
      </c>
      <c r="D104" s="17">
        <v>18000</v>
      </c>
      <c r="E104" s="17">
        <v>18000</v>
      </c>
      <c r="F104" s="2">
        <f t="shared" si="27"/>
        <v>0</v>
      </c>
      <c r="G104" s="4">
        <f t="shared" si="34"/>
        <v>0</v>
      </c>
      <c r="H104" s="17">
        <v>19000</v>
      </c>
      <c r="I104" s="17">
        <v>19000</v>
      </c>
      <c r="J104" s="2">
        <f t="shared" si="28"/>
        <v>0</v>
      </c>
      <c r="K104" s="4">
        <f t="shared" si="29"/>
        <v>0</v>
      </c>
      <c r="L104" s="17">
        <v>16000</v>
      </c>
      <c r="M104" s="17">
        <v>16000</v>
      </c>
      <c r="N104" s="2">
        <f t="shared" si="30"/>
        <v>0</v>
      </c>
      <c r="O104" s="4">
        <f t="shared" si="35"/>
        <v>0</v>
      </c>
      <c r="P104" s="17">
        <v>15000</v>
      </c>
      <c r="Q104" s="17">
        <v>15000</v>
      </c>
      <c r="R104" s="2">
        <f t="shared" si="31"/>
        <v>0</v>
      </c>
      <c r="S104" s="4">
        <f t="shared" si="36"/>
        <v>0</v>
      </c>
      <c r="T104" s="17">
        <v>17000</v>
      </c>
      <c r="U104" s="17">
        <v>17000</v>
      </c>
      <c r="V104" s="2">
        <f t="shared" si="32"/>
        <v>0</v>
      </c>
      <c r="W104" s="4">
        <f t="shared" si="37"/>
        <v>0</v>
      </c>
      <c r="X104" s="8">
        <f t="shared" si="40"/>
        <v>17000</v>
      </c>
      <c r="Y104" s="8">
        <f t="shared" si="40"/>
        <v>17000</v>
      </c>
      <c r="Z104" s="9">
        <f t="shared" si="38"/>
        <v>0</v>
      </c>
      <c r="AA104" s="10">
        <f t="shared" si="39"/>
        <v>0</v>
      </c>
    </row>
    <row r="105" spans="1:27" ht="11.25" customHeight="1">
      <c r="A105" s="14">
        <v>7</v>
      </c>
      <c r="B105" s="19" t="s">
        <v>65</v>
      </c>
      <c r="C105" s="14"/>
      <c r="D105" s="17"/>
      <c r="E105" s="17"/>
      <c r="F105" s="2"/>
      <c r="G105" s="4"/>
      <c r="H105" s="17"/>
      <c r="I105" s="17"/>
      <c r="J105" s="2"/>
      <c r="K105" s="4"/>
      <c r="L105" s="17"/>
      <c r="M105" s="17"/>
      <c r="N105" s="2"/>
      <c r="O105" s="4"/>
      <c r="P105" s="17"/>
      <c r="Q105" s="17"/>
      <c r="R105" s="2"/>
      <c r="S105" s="4"/>
      <c r="T105" s="17"/>
      <c r="U105" s="17"/>
      <c r="V105" s="2"/>
      <c r="W105" s="4"/>
      <c r="X105" s="8"/>
      <c r="Y105" s="8"/>
      <c r="Z105" s="9"/>
      <c r="AA105" s="10"/>
    </row>
    <row r="106" spans="1:27" ht="11.25" customHeight="1">
      <c r="A106" s="14"/>
      <c r="B106" s="15" t="s">
        <v>66</v>
      </c>
      <c r="C106" s="14" t="s">
        <v>33</v>
      </c>
      <c r="D106" s="17">
        <v>5000</v>
      </c>
      <c r="E106" s="17">
        <v>5000</v>
      </c>
      <c r="F106" s="2">
        <f t="shared" si="27"/>
        <v>0</v>
      </c>
      <c r="G106" s="4">
        <f t="shared" si="34"/>
        <v>0</v>
      </c>
      <c r="H106" s="17">
        <v>6000</v>
      </c>
      <c r="I106" s="17">
        <v>6000</v>
      </c>
      <c r="J106" s="2">
        <f t="shared" si="28"/>
        <v>0</v>
      </c>
      <c r="K106" s="4">
        <f t="shared" si="29"/>
        <v>0</v>
      </c>
      <c r="L106" s="17">
        <v>6000</v>
      </c>
      <c r="M106" s="17">
        <v>6000</v>
      </c>
      <c r="N106" s="2">
        <f t="shared" si="30"/>
        <v>0</v>
      </c>
      <c r="O106" s="4">
        <f t="shared" si="35"/>
        <v>0</v>
      </c>
      <c r="P106" s="17">
        <v>6000</v>
      </c>
      <c r="Q106" s="17">
        <v>6000</v>
      </c>
      <c r="R106" s="2">
        <f t="shared" si="31"/>
        <v>0</v>
      </c>
      <c r="S106" s="4">
        <f t="shared" si="36"/>
        <v>0</v>
      </c>
      <c r="T106" s="17">
        <v>6000</v>
      </c>
      <c r="U106" s="17">
        <v>6000</v>
      </c>
      <c r="V106" s="2">
        <f t="shared" si="32"/>
        <v>0</v>
      </c>
      <c r="W106" s="4">
        <f t="shared" si="37"/>
        <v>0</v>
      </c>
      <c r="X106" s="8">
        <f aca="true" t="shared" si="41" ref="X106:Y109">SUM(D106+H106+L106+P106+T106)/5</f>
        <v>5800</v>
      </c>
      <c r="Y106" s="8">
        <f t="shared" si="41"/>
        <v>5800</v>
      </c>
      <c r="Z106" s="9">
        <f t="shared" si="38"/>
        <v>0</v>
      </c>
      <c r="AA106" s="10">
        <f t="shared" si="39"/>
        <v>0</v>
      </c>
    </row>
    <row r="107" spans="1:27" ht="11.25" customHeight="1">
      <c r="A107" s="14"/>
      <c r="B107" s="15" t="s">
        <v>67</v>
      </c>
      <c r="C107" s="14" t="s">
        <v>33</v>
      </c>
      <c r="D107" s="17">
        <v>5000</v>
      </c>
      <c r="E107" s="17">
        <v>5000</v>
      </c>
      <c r="F107" s="2">
        <f t="shared" si="27"/>
        <v>0</v>
      </c>
      <c r="G107" s="4">
        <f t="shared" si="34"/>
        <v>0</v>
      </c>
      <c r="H107" s="17">
        <v>5000</v>
      </c>
      <c r="I107" s="17">
        <v>5000</v>
      </c>
      <c r="J107" s="2">
        <f t="shared" si="28"/>
        <v>0</v>
      </c>
      <c r="K107" s="4">
        <f t="shared" si="29"/>
        <v>0</v>
      </c>
      <c r="L107" s="17">
        <v>5000</v>
      </c>
      <c r="M107" s="17">
        <v>5000</v>
      </c>
      <c r="N107" s="2">
        <f t="shared" si="30"/>
        <v>0</v>
      </c>
      <c r="O107" s="4">
        <f t="shared" si="35"/>
        <v>0</v>
      </c>
      <c r="P107" s="17">
        <v>5000</v>
      </c>
      <c r="Q107" s="17">
        <v>5000</v>
      </c>
      <c r="R107" s="2">
        <f t="shared" si="31"/>
        <v>0</v>
      </c>
      <c r="S107" s="4">
        <f t="shared" si="36"/>
        <v>0</v>
      </c>
      <c r="T107" s="17">
        <v>5000</v>
      </c>
      <c r="U107" s="17">
        <v>5000</v>
      </c>
      <c r="V107" s="2">
        <f t="shared" si="32"/>
        <v>0</v>
      </c>
      <c r="W107" s="4">
        <f t="shared" si="37"/>
        <v>0</v>
      </c>
      <c r="X107" s="8">
        <f t="shared" si="41"/>
        <v>5000</v>
      </c>
      <c r="Y107" s="8">
        <f t="shared" si="41"/>
        <v>5000</v>
      </c>
      <c r="Z107" s="9">
        <f t="shared" si="38"/>
        <v>0</v>
      </c>
      <c r="AA107" s="10">
        <f t="shared" si="39"/>
        <v>0</v>
      </c>
    </row>
    <row r="108" spans="1:27" ht="11.25" customHeight="1">
      <c r="A108" s="14"/>
      <c r="B108" s="15" t="s">
        <v>68</v>
      </c>
      <c r="C108" s="14" t="s">
        <v>33</v>
      </c>
      <c r="D108" s="17">
        <v>4700</v>
      </c>
      <c r="E108" s="17">
        <v>4700</v>
      </c>
      <c r="F108" s="2">
        <f t="shared" si="27"/>
        <v>0</v>
      </c>
      <c r="G108" s="4">
        <f t="shared" si="34"/>
        <v>0</v>
      </c>
      <c r="H108" s="17">
        <v>5000</v>
      </c>
      <c r="I108" s="17">
        <v>5000</v>
      </c>
      <c r="J108" s="2">
        <f t="shared" si="28"/>
        <v>0</v>
      </c>
      <c r="K108" s="4">
        <f t="shared" si="29"/>
        <v>0</v>
      </c>
      <c r="L108" s="17">
        <v>5000</v>
      </c>
      <c r="M108" s="17">
        <v>5000</v>
      </c>
      <c r="N108" s="2">
        <f t="shared" si="30"/>
        <v>0</v>
      </c>
      <c r="O108" s="4">
        <f t="shared" si="35"/>
        <v>0</v>
      </c>
      <c r="P108" s="17">
        <v>5000</v>
      </c>
      <c r="Q108" s="17">
        <v>5000</v>
      </c>
      <c r="R108" s="2">
        <f t="shared" si="31"/>
        <v>0</v>
      </c>
      <c r="S108" s="4">
        <f t="shared" si="36"/>
        <v>0</v>
      </c>
      <c r="T108" s="17">
        <v>5000</v>
      </c>
      <c r="U108" s="17">
        <v>5000</v>
      </c>
      <c r="V108" s="2">
        <f t="shared" si="32"/>
        <v>0</v>
      </c>
      <c r="W108" s="4">
        <f t="shared" si="37"/>
        <v>0</v>
      </c>
      <c r="X108" s="8">
        <f t="shared" si="41"/>
        <v>4940</v>
      </c>
      <c r="Y108" s="8">
        <f t="shared" si="41"/>
        <v>4940</v>
      </c>
      <c r="Z108" s="9">
        <f t="shared" si="38"/>
        <v>0</v>
      </c>
      <c r="AA108" s="10">
        <f t="shared" si="39"/>
        <v>0</v>
      </c>
    </row>
    <row r="109" spans="1:27" ht="11.25" customHeight="1">
      <c r="A109" s="14"/>
      <c r="B109" s="15" t="s">
        <v>69</v>
      </c>
      <c r="C109" s="14" t="s">
        <v>33</v>
      </c>
      <c r="D109" s="17">
        <v>3000</v>
      </c>
      <c r="E109" s="17">
        <v>3000</v>
      </c>
      <c r="F109" s="2">
        <f t="shared" si="27"/>
        <v>0</v>
      </c>
      <c r="G109" s="4">
        <f t="shared" si="34"/>
        <v>0</v>
      </c>
      <c r="H109" s="17">
        <v>3000</v>
      </c>
      <c r="I109" s="17">
        <v>3000</v>
      </c>
      <c r="J109" s="2">
        <f t="shared" si="28"/>
        <v>0</v>
      </c>
      <c r="K109" s="4">
        <f t="shared" si="29"/>
        <v>0</v>
      </c>
      <c r="L109" s="17">
        <v>3000</v>
      </c>
      <c r="M109" s="17">
        <v>3000</v>
      </c>
      <c r="N109" s="2">
        <f t="shared" si="30"/>
        <v>0</v>
      </c>
      <c r="O109" s="4">
        <f t="shared" si="35"/>
        <v>0</v>
      </c>
      <c r="P109" s="17">
        <v>3000</v>
      </c>
      <c r="Q109" s="17">
        <v>3000</v>
      </c>
      <c r="R109" s="2">
        <f t="shared" si="31"/>
        <v>0</v>
      </c>
      <c r="S109" s="4">
        <f t="shared" si="36"/>
        <v>0</v>
      </c>
      <c r="T109" s="17">
        <v>3000</v>
      </c>
      <c r="U109" s="17">
        <v>3000</v>
      </c>
      <c r="V109" s="2">
        <f t="shared" si="32"/>
        <v>0</v>
      </c>
      <c r="W109" s="4">
        <f t="shared" si="37"/>
        <v>0</v>
      </c>
      <c r="X109" s="8">
        <f t="shared" si="41"/>
        <v>3000</v>
      </c>
      <c r="Y109" s="8">
        <f t="shared" si="41"/>
        <v>3000</v>
      </c>
      <c r="Z109" s="9">
        <f t="shared" si="38"/>
        <v>0</v>
      </c>
      <c r="AA109" s="10">
        <f t="shared" si="39"/>
        <v>0</v>
      </c>
    </row>
    <row r="110" spans="1:27" ht="11.25" customHeight="1">
      <c r="A110" s="14"/>
      <c r="B110" s="15" t="s">
        <v>70</v>
      </c>
      <c r="C110" s="14" t="s">
        <v>33</v>
      </c>
      <c r="D110" s="17">
        <v>2000</v>
      </c>
      <c r="E110" s="17">
        <v>2000</v>
      </c>
      <c r="F110" s="2">
        <f>E110-D110</f>
        <v>0</v>
      </c>
      <c r="G110" s="4">
        <f>SUM(E110-D110)/D110*100</f>
        <v>0</v>
      </c>
      <c r="H110" s="17">
        <v>2000</v>
      </c>
      <c r="I110" s="17">
        <v>2000</v>
      </c>
      <c r="J110" s="2">
        <f>I110-H110</f>
        <v>0</v>
      </c>
      <c r="K110" s="4">
        <f>SUM(I110-H110)/H110*100</f>
        <v>0</v>
      </c>
      <c r="L110" s="17">
        <v>2000</v>
      </c>
      <c r="M110" s="17">
        <v>2000</v>
      </c>
      <c r="N110" s="2">
        <f>M110-L110</f>
        <v>0</v>
      </c>
      <c r="O110" s="4">
        <f>SUM(M110-L110)/L110*100</f>
        <v>0</v>
      </c>
      <c r="P110" s="17">
        <v>2000</v>
      </c>
      <c r="Q110" s="17">
        <v>2000</v>
      </c>
      <c r="R110" s="2">
        <f>Q110-P110</f>
        <v>0</v>
      </c>
      <c r="S110" s="4">
        <f>SUM(Q110-P110)/P110*100</f>
        <v>0</v>
      </c>
      <c r="T110" s="17">
        <v>2000</v>
      </c>
      <c r="U110" s="17">
        <v>2000</v>
      </c>
      <c r="V110" s="2">
        <f>U110-T110</f>
        <v>0</v>
      </c>
      <c r="W110" s="4">
        <f>SUM(U110-T110)/T110*100</f>
        <v>0</v>
      </c>
      <c r="X110" s="8">
        <f>SUM(D110+H110+L110+P110+T110)/5</f>
        <v>2000</v>
      </c>
      <c r="Y110" s="8">
        <f>SUM(E110+I110+M110+Q110+U110)/5</f>
        <v>2000</v>
      </c>
      <c r="Z110" s="9">
        <f>Y110-X110</f>
        <v>0</v>
      </c>
      <c r="AA110" s="10">
        <f>SUM(Y110-X110)/X110*100</f>
        <v>0</v>
      </c>
    </row>
    <row r="111" spans="1:27" ht="11.25" customHeight="1">
      <c r="A111" s="14">
        <v>8</v>
      </c>
      <c r="B111" s="78" t="s">
        <v>123</v>
      </c>
      <c r="C111" s="14"/>
      <c r="D111" s="17"/>
      <c r="E111" s="17"/>
      <c r="F111" s="2"/>
      <c r="G111" s="4"/>
      <c r="H111" s="17"/>
      <c r="I111" s="17"/>
      <c r="J111" s="2"/>
      <c r="K111" s="4"/>
      <c r="L111" s="17"/>
      <c r="M111" s="17"/>
      <c r="N111" s="2"/>
      <c r="O111" s="4"/>
      <c r="P111" s="17"/>
      <c r="Q111" s="17"/>
      <c r="R111" s="2"/>
      <c r="S111" s="4"/>
      <c r="T111" s="17"/>
      <c r="U111" s="17"/>
      <c r="V111" s="2"/>
      <c r="W111" s="4"/>
      <c r="X111" s="8"/>
      <c r="Y111" s="8"/>
      <c r="Z111" s="9"/>
      <c r="AA111" s="10"/>
    </row>
    <row r="112" spans="1:27" ht="11.25" customHeight="1">
      <c r="A112" s="14"/>
      <c r="B112" s="78" t="s">
        <v>124</v>
      </c>
      <c r="C112" s="14" t="s">
        <v>33</v>
      </c>
      <c r="D112" s="17">
        <v>17000</v>
      </c>
      <c r="E112" s="17">
        <v>17000</v>
      </c>
      <c r="F112" s="2">
        <f>E112-D112</f>
        <v>0</v>
      </c>
      <c r="G112" s="4">
        <f>SUM(E112-D112)/D112*100</f>
        <v>0</v>
      </c>
      <c r="H112" s="17">
        <v>17000</v>
      </c>
      <c r="I112" s="17">
        <v>17000</v>
      </c>
      <c r="J112" s="2">
        <f>I112-H112</f>
        <v>0</v>
      </c>
      <c r="K112" s="4">
        <f>SUM(I112-H112)/H112*100</f>
        <v>0</v>
      </c>
      <c r="L112" s="17">
        <v>17000</v>
      </c>
      <c r="M112" s="17">
        <v>17000</v>
      </c>
      <c r="N112" s="2">
        <f>M112-L112</f>
        <v>0</v>
      </c>
      <c r="O112" s="4">
        <f>SUM(M112-L112)/L112*100</f>
        <v>0</v>
      </c>
      <c r="P112" s="17">
        <v>17000</v>
      </c>
      <c r="Q112" s="17">
        <v>17000</v>
      </c>
      <c r="R112" s="2">
        <f>Q112-P112</f>
        <v>0</v>
      </c>
      <c r="S112" s="4">
        <f>SUM(Q112-P112)/P112*100</f>
        <v>0</v>
      </c>
      <c r="T112" s="17">
        <v>17000</v>
      </c>
      <c r="U112" s="17">
        <v>17000</v>
      </c>
      <c r="V112" s="2">
        <f>U112-T112</f>
        <v>0</v>
      </c>
      <c r="W112" s="4">
        <f>SUM(U112-T112)/T112*100</f>
        <v>0</v>
      </c>
      <c r="X112" s="8">
        <f aca="true" t="shared" si="42" ref="X112:Y115">SUM(D112+H112+L112+P112+T112)/5</f>
        <v>17000</v>
      </c>
      <c r="Y112" s="8">
        <f t="shared" si="42"/>
        <v>17000</v>
      </c>
      <c r="Z112" s="9">
        <f>Y112-X112</f>
        <v>0</v>
      </c>
      <c r="AA112" s="10">
        <f>SUM(Y112-X112)/X112*100</f>
        <v>0</v>
      </c>
    </row>
    <row r="113" spans="1:27" ht="11.25" customHeight="1">
      <c r="A113" s="14"/>
      <c r="B113" s="78" t="s">
        <v>125</v>
      </c>
      <c r="C113" s="14" t="s">
        <v>33</v>
      </c>
      <c r="D113" s="17">
        <v>60000</v>
      </c>
      <c r="E113" s="17">
        <v>60000</v>
      </c>
      <c r="F113" s="2">
        <f>E113-D113</f>
        <v>0</v>
      </c>
      <c r="G113" s="4">
        <f>SUM(E113-D113)/D113*100</f>
        <v>0</v>
      </c>
      <c r="H113" s="17">
        <v>60000</v>
      </c>
      <c r="I113" s="17">
        <v>60000</v>
      </c>
      <c r="J113" s="2">
        <f>I113-H113</f>
        <v>0</v>
      </c>
      <c r="K113" s="4">
        <f>SUM(I113-H113)/H113*100</f>
        <v>0</v>
      </c>
      <c r="L113" s="17">
        <v>60000</v>
      </c>
      <c r="M113" s="17">
        <v>60000</v>
      </c>
      <c r="N113" s="2">
        <f>M113-L113</f>
        <v>0</v>
      </c>
      <c r="O113" s="4">
        <f>SUM(M113-L113)/L113*100</f>
        <v>0</v>
      </c>
      <c r="P113" s="17">
        <v>60000</v>
      </c>
      <c r="Q113" s="17">
        <v>60000</v>
      </c>
      <c r="R113" s="2">
        <f>Q113-P113</f>
        <v>0</v>
      </c>
      <c r="S113" s="4">
        <f>SUM(Q113-P113)/P113*100</f>
        <v>0</v>
      </c>
      <c r="T113" s="17">
        <v>60000</v>
      </c>
      <c r="U113" s="17">
        <v>60000</v>
      </c>
      <c r="V113" s="2">
        <f>U113-T113</f>
        <v>0</v>
      </c>
      <c r="W113" s="4">
        <f>SUM(U113-T113)/T113*100</f>
        <v>0</v>
      </c>
      <c r="X113" s="8">
        <f t="shared" si="42"/>
        <v>60000</v>
      </c>
      <c r="Y113" s="8">
        <f t="shared" si="42"/>
        <v>60000</v>
      </c>
      <c r="Z113" s="9">
        <f>Y113-X113</f>
        <v>0</v>
      </c>
      <c r="AA113" s="10">
        <f>SUM(Y113-X113)/X113*100</f>
        <v>0</v>
      </c>
    </row>
    <row r="114" spans="1:27" ht="11.25" customHeight="1">
      <c r="A114" s="14"/>
      <c r="B114" s="78" t="s">
        <v>126</v>
      </c>
      <c r="C114" s="14" t="s">
        <v>33</v>
      </c>
      <c r="D114" s="17">
        <v>20000</v>
      </c>
      <c r="E114" s="17">
        <v>20000</v>
      </c>
      <c r="F114" s="2">
        <f>E114-D114</f>
        <v>0</v>
      </c>
      <c r="G114" s="4">
        <f>SUM(E114-D114)/D114*100</f>
        <v>0</v>
      </c>
      <c r="H114" s="17">
        <v>20000</v>
      </c>
      <c r="I114" s="17">
        <v>20000</v>
      </c>
      <c r="J114" s="2">
        <f>I114-H114</f>
        <v>0</v>
      </c>
      <c r="K114" s="4">
        <f>SUM(I114-H114)/H114*100</f>
        <v>0</v>
      </c>
      <c r="L114" s="17">
        <v>20000</v>
      </c>
      <c r="M114" s="17">
        <v>20000</v>
      </c>
      <c r="N114" s="2">
        <f>M114-L114</f>
        <v>0</v>
      </c>
      <c r="O114" s="4">
        <f>SUM(M114-L114)/L114*100</f>
        <v>0</v>
      </c>
      <c r="P114" s="17">
        <v>20000</v>
      </c>
      <c r="Q114" s="17">
        <v>20000</v>
      </c>
      <c r="R114" s="2">
        <f>Q114-P114</f>
        <v>0</v>
      </c>
      <c r="S114" s="4">
        <f>SUM(Q114-P114)/P114*100</f>
        <v>0</v>
      </c>
      <c r="T114" s="17">
        <v>20000</v>
      </c>
      <c r="U114" s="17">
        <v>20000</v>
      </c>
      <c r="V114" s="2">
        <f>U114-T114</f>
        <v>0</v>
      </c>
      <c r="W114" s="4">
        <f>SUM(U114-T114)/T114*100</f>
        <v>0</v>
      </c>
      <c r="X114" s="8">
        <f t="shared" si="42"/>
        <v>20000</v>
      </c>
      <c r="Y114" s="8">
        <f t="shared" si="42"/>
        <v>20000</v>
      </c>
      <c r="Z114" s="9">
        <f>Y114-X114</f>
        <v>0</v>
      </c>
      <c r="AA114" s="10">
        <f>SUM(Y114-X114)/X114*100</f>
        <v>0</v>
      </c>
    </row>
    <row r="115" spans="1:27" ht="11.25" customHeight="1">
      <c r="A115" s="14">
        <v>9</v>
      </c>
      <c r="B115" s="78" t="s">
        <v>128</v>
      </c>
      <c r="C115" s="14" t="s">
        <v>57</v>
      </c>
      <c r="D115" s="17">
        <v>80000</v>
      </c>
      <c r="E115" s="17">
        <v>80000</v>
      </c>
      <c r="F115" s="2">
        <f>E115-D115</f>
        <v>0</v>
      </c>
      <c r="G115" s="4">
        <f>SUM(E115-D115)/D115*100</f>
        <v>0</v>
      </c>
      <c r="H115" s="17">
        <v>84000</v>
      </c>
      <c r="I115" s="17">
        <v>84000</v>
      </c>
      <c r="J115" s="2">
        <f>I115-H115</f>
        <v>0</v>
      </c>
      <c r="K115" s="4">
        <f>SUM(I115-H115)/H115*100</f>
        <v>0</v>
      </c>
      <c r="L115" s="17">
        <v>85000</v>
      </c>
      <c r="M115" s="17">
        <v>85000</v>
      </c>
      <c r="N115" s="2">
        <f>M115-L115</f>
        <v>0</v>
      </c>
      <c r="O115" s="4">
        <f>SUM(M115-L115)/L115*100</f>
        <v>0</v>
      </c>
      <c r="P115" s="17">
        <v>85000</v>
      </c>
      <c r="Q115" s="17">
        <v>85000</v>
      </c>
      <c r="R115" s="2">
        <f>Q115-P115</f>
        <v>0</v>
      </c>
      <c r="S115" s="4">
        <f>SUM(Q115-P115)/P115*100</f>
        <v>0</v>
      </c>
      <c r="T115" s="17">
        <v>85000</v>
      </c>
      <c r="U115" s="17">
        <v>85000</v>
      </c>
      <c r="V115" s="2">
        <f>U115-T115</f>
        <v>0</v>
      </c>
      <c r="W115" s="4">
        <f>SUM(U115-T115)/T115*100</f>
        <v>0</v>
      </c>
      <c r="X115" s="8">
        <f t="shared" si="42"/>
        <v>83800</v>
      </c>
      <c r="Y115" s="8">
        <f t="shared" si="42"/>
        <v>83800</v>
      </c>
      <c r="Z115" s="9">
        <f>Y115-X115</f>
        <v>0</v>
      </c>
      <c r="AA115" s="10">
        <f>SUM(Y115-X115)/X115*100</f>
        <v>0</v>
      </c>
    </row>
    <row r="116" spans="1:27" ht="11.25" customHeight="1">
      <c r="A116" s="22"/>
      <c r="B116" s="70"/>
      <c r="C116" s="22"/>
      <c r="D116" s="24"/>
      <c r="E116" s="24"/>
      <c r="F116" s="25"/>
      <c r="G116" s="26"/>
      <c r="H116" s="24"/>
      <c r="I116" s="24"/>
      <c r="J116" s="25"/>
      <c r="K116" s="26"/>
      <c r="L116" s="24"/>
      <c r="M116" s="24"/>
      <c r="N116" s="25"/>
      <c r="O116" s="26"/>
      <c r="P116" s="24"/>
      <c r="Q116" s="24"/>
      <c r="R116" s="25"/>
      <c r="S116" s="26"/>
      <c r="T116" s="24"/>
      <c r="U116" s="24"/>
      <c r="V116" s="25"/>
      <c r="W116" s="26"/>
      <c r="X116" s="11"/>
      <c r="Y116" s="11"/>
      <c r="Z116" s="12"/>
      <c r="AA116" s="13"/>
    </row>
    <row r="117" spans="1:27" ht="11.25" customHeight="1">
      <c r="A117" s="33" t="s">
        <v>117</v>
      </c>
      <c r="B117" s="27"/>
      <c r="C117" s="28"/>
      <c r="D117" s="29"/>
      <c r="E117" s="29"/>
      <c r="F117" s="30"/>
      <c r="G117" s="76"/>
      <c r="H117" s="29"/>
      <c r="I117" s="29"/>
      <c r="J117" s="30"/>
      <c r="K117" s="31"/>
      <c r="L117" s="29"/>
      <c r="M117" s="29"/>
      <c r="N117" s="30"/>
      <c r="P117" s="29"/>
      <c r="Q117" s="29"/>
      <c r="R117" s="30"/>
      <c r="S117" s="31"/>
      <c r="T117" s="29"/>
      <c r="U117" s="29"/>
      <c r="V117" s="30"/>
      <c r="W117" s="31"/>
      <c r="Y117" s="29"/>
      <c r="Z117" s="30"/>
      <c r="AA117" s="31"/>
    </row>
    <row r="118" spans="1:27" ht="11.25" customHeight="1">
      <c r="A118" s="33"/>
      <c r="B118" s="27"/>
      <c r="C118" s="28"/>
      <c r="D118" s="29"/>
      <c r="E118" s="29"/>
      <c r="F118" s="30"/>
      <c r="G118" s="31"/>
      <c r="H118" s="29"/>
      <c r="I118" s="29"/>
      <c r="J118" s="30"/>
      <c r="K118" s="31"/>
      <c r="L118" s="29"/>
      <c r="M118" s="29"/>
      <c r="N118" s="30"/>
      <c r="P118" s="29"/>
      <c r="Q118" s="29"/>
      <c r="R118" s="30"/>
      <c r="S118" s="31"/>
      <c r="T118" s="29"/>
      <c r="U118" s="29"/>
      <c r="V118" s="30"/>
      <c r="W118" s="31"/>
      <c r="Y118" s="29"/>
      <c r="Z118" s="30"/>
      <c r="AA118" s="31"/>
    </row>
  </sheetData>
  <sheetProtection/>
  <mergeCells count="9">
    <mergeCell ref="C81:C82"/>
    <mergeCell ref="L78:V78"/>
    <mergeCell ref="A81:A82"/>
    <mergeCell ref="B81:B82"/>
    <mergeCell ref="B79:X79"/>
    <mergeCell ref="A2:W2"/>
    <mergeCell ref="A4:A5"/>
    <mergeCell ref="B4:B5"/>
    <mergeCell ref="C4:C5"/>
  </mergeCells>
  <printOptions/>
  <pageMargins left="1.76" right="0" top="0.37" bottom="0" header="0.17" footer="0"/>
  <pageSetup horizontalDpi="600" verticalDpi="600" orientation="landscape" paperSize="5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ian</cp:lastModifiedBy>
  <cp:lastPrinted>2019-07-19T02:52:33Z</cp:lastPrinted>
  <dcterms:created xsi:type="dcterms:W3CDTF">2000-09-21T07:07:55Z</dcterms:created>
  <dcterms:modified xsi:type="dcterms:W3CDTF">2019-07-19T07:05:53Z</dcterms:modified>
  <cp:category/>
  <cp:version/>
  <cp:contentType/>
  <cp:contentStatus/>
</cp:coreProperties>
</file>