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ugas\EXCEL\ATAP\"/>
    </mc:Choice>
  </mc:AlternateContent>
  <xr:revisionPtr revIDLastSave="0" documentId="8_{603C983B-3533-433C-B6DD-B00A4C8C8506}" xr6:coauthVersionLast="47" xr6:coauthVersionMax="47" xr10:uidLastSave="{00000000-0000-0000-0000-000000000000}"/>
  <bookViews>
    <workbookView xWindow="10170" yWindow="0" windowWidth="9570" windowHeight="10905" xr2:uid="{9DCE7E20-D8AB-4EB3-9765-B64F82D207DF}"/>
  </bookViews>
  <sheets>
    <sheet name="Nipah" sheetId="2" r:id="rId1"/>
  </sheets>
  <definedNames>
    <definedName name="komoditi">#REF!</definedName>
    <definedName name="Z_3F279D1F_CFB3_4226_902F_136088D6AABE_.wvu.Cols" localSheetId="0">Nipah!$X:$X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2" l="1"/>
  <c r="B75" i="2"/>
  <c r="C74" i="2"/>
  <c r="B74" i="2"/>
  <c r="C73" i="2"/>
  <c r="B73" i="2"/>
  <c r="C72" i="2"/>
  <c r="B72" i="2"/>
  <c r="C71" i="2"/>
  <c r="B71" i="2"/>
  <c r="C70" i="2"/>
  <c r="B70" i="2"/>
  <c r="C69" i="2"/>
  <c r="B69" i="2"/>
  <c r="C68" i="2"/>
  <c r="B68" i="2"/>
  <c r="C67" i="2"/>
  <c r="B67" i="2"/>
  <c r="C66" i="2"/>
  <c r="B66" i="2"/>
  <c r="C65" i="2"/>
  <c r="B65" i="2"/>
  <c r="C64" i="2"/>
  <c r="B64" i="2"/>
  <c r="B63" i="2"/>
  <c r="I43" i="2"/>
  <c r="J43" i="2" s="1"/>
  <c r="G43" i="2"/>
  <c r="E43" i="2"/>
  <c r="D43" i="2"/>
  <c r="C43" i="2"/>
  <c r="F43" i="2" s="1"/>
  <c r="X42" i="2"/>
  <c r="O42" i="2"/>
  <c r="J42" i="2"/>
  <c r="H42" i="2"/>
  <c r="F42" i="2"/>
  <c r="M42" i="2" s="1"/>
  <c r="X41" i="2"/>
  <c r="O41" i="2"/>
  <c r="J41" i="2"/>
  <c r="H41" i="2"/>
  <c r="F41" i="2"/>
  <c r="M41" i="2" s="1"/>
  <c r="X40" i="2"/>
  <c r="O40" i="2"/>
  <c r="J40" i="2"/>
  <c r="H40" i="2"/>
  <c r="F40" i="2"/>
  <c r="M40" i="2" s="1"/>
  <c r="X39" i="2"/>
  <c r="O39" i="2"/>
  <c r="J39" i="2"/>
  <c r="H39" i="2"/>
  <c r="F39" i="2"/>
  <c r="M39" i="2" s="1"/>
  <c r="X38" i="2"/>
  <c r="O38" i="2"/>
  <c r="J38" i="2"/>
  <c r="H38" i="2"/>
  <c r="F38" i="2"/>
  <c r="M38" i="2" s="1"/>
  <c r="X37" i="2"/>
  <c r="O37" i="2"/>
  <c r="J37" i="2"/>
  <c r="H37" i="2"/>
  <c r="F37" i="2"/>
  <c r="M37" i="2" s="1"/>
  <c r="X36" i="2"/>
  <c r="O36" i="2"/>
  <c r="J36" i="2"/>
  <c r="H36" i="2"/>
  <c r="F36" i="2"/>
  <c r="M36" i="2" s="1"/>
  <c r="X35" i="2"/>
  <c r="O35" i="2"/>
  <c r="J35" i="2"/>
  <c r="H35" i="2"/>
  <c r="F35" i="2"/>
  <c r="M35" i="2" s="1"/>
  <c r="X34" i="2"/>
  <c r="O34" i="2"/>
  <c r="J34" i="2"/>
  <c r="H34" i="2"/>
  <c r="F34" i="2"/>
  <c r="M34" i="2" s="1"/>
  <c r="X33" i="2"/>
  <c r="O33" i="2"/>
  <c r="J33" i="2"/>
  <c r="H33" i="2"/>
  <c r="F33" i="2"/>
  <c r="M33" i="2" s="1"/>
  <c r="X32" i="2"/>
  <c r="O32" i="2"/>
  <c r="J32" i="2"/>
  <c r="H32" i="2"/>
  <c r="F32" i="2"/>
  <c r="M32" i="2" s="1"/>
  <c r="X31" i="2"/>
  <c r="O31" i="2"/>
  <c r="J31" i="2"/>
  <c r="H31" i="2"/>
  <c r="F31" i="2"/>
  <c r="M31" i="2" s="1"/>
  <c r="X30" i="2"/>
  <c r="O30" i="2"/>
  <c r="J30" i="2"/>
  <c r="H30" i="2"/>
  <c r="F30" i="2"/>
  <c r="M30" i="2" s="1"/>
  <c r="X29" i="2"/>
  <c r="O29" i="2"/>
  <c r="J29" i="2"/>
  <c r="H29" i="2"/>
  <c r="F29" i="2"/>
  <c r="M29" i="2" s="1"/>
  <c r="X28" i="2"/>
  <c r="O28" i="2"/>
  <c r="J28" i="2"/>
  <c r="H28" i="2"/>
  <c r="F28" i="2"/>
  <c r="M28" i="2" s="1"/>
  <c r="X27" i="2"/>
  <c r="O27" i="2"/>
  <c r="J27" i="2"/>
  <c r="H27" i="2"/>
  <c r="F27" i="2"/>
  <c r="M27" i="2" s="1"/>
  <c r="X26" i="2"/>
  <c r="O26" i="2"/>
  <c r="J26" i="2"/>
  <c r="H26" i="2"/>
  <c r="F26" i="2"/>
  <c r="M26" i="2" s="1"/>
  <c r="X25" i="2"/>
  <c r="O25" i="2"/>
  <c r="J25" i="2"/>
  <c r="H25" i="2"/>
  <c r="F25" i="2"/>
  <c r="M25" i="2" s="1"/>
  <c r="X24" i="2"/>
  <c r="O24" i="2"/>
  <c r="J24" i="2"/>
  <c r="H24" i="2"/>
  <c r="F24" i="2"/>
  <c r="M24" i="2" s="1"/>
  <c r="X23" i="2"/>
  <c r="O23" i="2"/>
  <c r="J23" i="2"/>
  <c r="H23" i="2"/>
  <c r="F23" i="2"/>
  <c r="M23" i="2" s="1"/>
  <c r="X22" i="2"/>
  <c r="O22" i="2"/>
  <c r="J22" i="2"/>
  <c r="H22" i="2"/>
  <c r="F22" i="2"/>
  <c r="M22" i="2" s="1"/>
  <c r="X21" i="2"/>
  <c r="O21" i="2"/>
  <c r="J21" i="2"/>
  <c r="H21" i="2"/>
  <c r="F21" i="2"/>
  <c r="M21" i="2" s="1"/>
  <c r="X20" i="2"/>
  <c r="O20" i="2"/>
  <c r="J20" i="2"/>
  <c r="H20" i="2"/>
  <c r="F20" i="2"/>
  <c r="M20" i="2" s="1"/>
  <c r="X19" i="2"/>
  <c r="O19" i="2"/>
  <c r="J19" i="2"/>
  <c r="H19" i="2"/>
  <c r="F19" i="2"/>
  <c r="M19" i="2" s="1"/>
  <c r="X18" i="2"/>
  <c r="O18" i="2"/>
  <c r="J18" i="2"/>
  <c r="H18" i="2"/>
  <c r="F18" i="2"/>
  <c r="M18" i="2" s="1"/>
  <c r="X17" i="2"/>
  <c r="O17" i="2"/>
  <c r="J17" i="2"/>
  <c r="H17" i="2"/>
  <c r="F17" i="2"/>
  <c r="M17" i="2" s="1"/>
  <c r="X16" i="2"/>
  <c r="O16" i="2"/>
  <c r="J16" i="2"/>
  <c r="H16" i="2"/>
  <c r="F16" i="2"/>
  <c r="M16" i="2" s="1"/>
  <c r="X15" i="2"/>
  <c r="O15" i="2"/>
  <c r="J15" i="2"/>
  <c r="H15" i="2"/>
  <c r="F15" i="2"/>
  <c r="M15" i="2" s="1"/>
  <c r="X14" i="2"/>
  <c r="O14" i="2"/>
  <c r="J14" i="2"/>
  <c r="H14" i="2"/>
  <c r="F14" i="2"/>
  <c r="M14" i="2" s="1"/>
  <c r="X13" i="2"/>
  <c r="O13" i="2"/>
  <c r="J13" i="2"/>
  <c r="H13" i="2"/>
  <c r="F13" i="2"/>
  <c r="M13" i="2" s="1"/>
  <c r="X12" i="2"/>
  <c r="O12" i="2"/>
  <c r="J12" i="2"/>
  <c r="H12" i="2"/>
  <c r="F12" i="2"/>
  <c r="M12" i="2" s="1"/>
  <c r="X11" i="2"/>
  <c r="O11" i="2"/>
  <c r="J11" i="2"/>
  <c r="H11" i="2"/>
  <c r="F11" i="2"/>
  <c r="X10" i="2"/>
  <c r="M11" i="2" l="1"/>
  <c r="K11" i="2"/>
  <c r="C63" i="2"/>
  <c r="H43" i="2"/>
</calcChain>
</file>

<file path=xl/sharedStrings.xml><?xml version="1.0" encoding="utf-8"?>
<sst xmlns="http://schemas.openxmlformats.org/spreadsheetml/2006/main" count="137" uniqueCount="72">
  <si>
    <t xml:space="preserve">                                       </t>
  </si>
  <si>
    <t>Nipah</t>
  </si>
  <si>
    <t>REKAPITULASI LUAS AREAL, PRODUKSI DAN PRODUKTIVITAS PERKEBUNAN RAKYAT</t>
  </si>
  <si>
    <r>
      <rPr>
        <sz val="11"/>
        <color rgb="FF000000"/>
        <rFont val="Tahoma"/>
      </rPr>
      <t xml:space="preserve">KOMODITAS : </t>
    </r>
    <r>
      <rPr>
        <b/>
        <sz val="11"/>
        <color rgb="FF000000"/>
        <rFont val="Tahoma"/>
      </rPr>
      <t>NIPAH</t>
    </r>
  </si>
  <si>
    <t>No</t>
  </si>
  <si>
    <t>Kabupaten/Kota</t>
  </si>
  <si>
    <t>Areal (Ha)</t>
  </si>
  <si>
    <t xml:space="preserve">Produksi </t>
  </si>
  <si>
    <t>Jumlah Petani Pekebun (KK)</t>
  </si>
  <si>
    <t>Rata0rata Kepemilikan Lahan (Ha/KK)</t>
  </si>
  <si>
    <t>TBM</t>
  </si>
  <si>
    <t>TM</t>
  </si>
  <si>
    <t>TT/TR</t>
  </si>
  <si>
    <t>Jumlah</t>
  </si>
  <si>
    <t>Jumlah (Ton)</t>
  </si>
  <si>
    <t>Rata0rata (Kg/Ha)</t>
  </si>
  <si>
    <t>BERDASARKAN TOTAL AREAL</t>
  </si>
  <si>
    <t>BERDASARKAN JUMLAH PRODUKSI</t>
  </si>
  <si>
    <t>KAB/KOTA</t>
  </si>
  <si>
    <t>TOTAL AREAL</t>
  </si>
  <si>
    <t>PRODUKSI</t>
  </si>
  <si>
    <t>Kab. Cilacap</t>
  </si>
  <si>
    <t>Kab. Banyumas</t>
  </si>
  <si>
    <t>Kab. Purbalingga</t>
  </si>
  <si>
    <t>Kab. Banjarnegara</t>
  </si>
  <si>
    <t>Kab. Kebumen</t>
  </si>
  <si>
    <t>Kab. Purworejo</t>
  </si>
  <si>
    <t>Kab. Wonosobo</t>
  </si>
  <si>
    <t>Kab. Magelang</t>
  </si>
  <si>
    <t>Kab. Boyolali</t>
  </si>
  <si>
    <t>Kab. Klaten</t>
  </si>
  <si>
    <t>Kab. Sukoharjo</t>
  </si>
  <si>
    <t>Kab. Wonogiri</t>
  </si>
  <si>
    <t>Kab. Karanganyar</t>
  </si>
  <si>
    <t>Kab. Sragen</t>
  </si>
  <si>
    <t>Kab. Grobogan</t>
  </si>
  <si>
    <t>Kab. Blora</t>
  </si>
  <si>
    <t>Kab. Rembang</t>
  </si>
  <si>
    <t>Kab. Pati</t>
  </si>
  <si>
    <t>Kab. Kudus</t>
  </si>
  <si>
    <t>Kab. Jepara</t>
  </si>
  <si>
    <t>Kab. Demak</t>
  </si>
  <si>
    <t>Kab. Semarang</t>
  </si>
  <si>
    <t>Kab. Temanggung</t>
  </si>
  <si>
    <t>Kab. Kendal</t>
  </si>
  <si>
    <t>Kab. Batang</t>
  </si>
  <si>
    <t>Kab. Pekalongan</t>
  </si>
  <si>
    <t>Kab. Pemalang</t>
  </si>
  <si>
    <t>Kab. Tegal</t>
  </si>
  <si>
    <t>Kab. Brebes</t>
  </si>
  <si>
    <t>Kota Surakarta</t>
  </si>
  <si>
    <t>Kota Salatiga</t>
  </si>
  <si>
    <t>Kota Semarang</t>
  </si>
  <si>
    <t>JAWA TENGAH 2023</t>
  </si>
  <si>
    <t>JAWA TENGAH 2022</t>
  </si>
  <si>
    <t>JAWA TENGAH 2021</t>
  </si>
  <si>
    <t>JAWA TENGAH 2020</t>
  </si>
  <si>
    <t>JAWA TENGAH 2019</t>
  </si>
  <si>
    <t>JAWA TENGAH 2018</t>
  </si>
  <si>
    <t>JAWA TENGAH 2017</t>
  </si>
  <si>
    <t>JAWA TENGAH 2016</t>
  </si>
  <si>
    <t>JAWA TENGAH 2015</t>
  </si>
  <si>
    <t>JAWA TENGAH 2014</t>
  </si>
  <si>
    <t>JAWA TENGAH 2013</t>
  </si>
  <si>
    <t>JAWA TENGAH 2012</t>
  </si>
  <si>
    <t>JAWA TENGAH 2011</t>
  </si>
  <si>
    <t>JAWA TENGAH 2009</t>
  </si>
  <si>
    <t>JAWA TENGAH 2008</t>
  </si>
  <si>
    <t>Wujud Produksi : Gula Merah</t>
  </si>
  <si>
    <t>Tahun</t>
  </si>
  <si>
    <t>Produksi</t>
  </si>
  <si>
    <t>TANAMAN TAHUNAN DI JAWA TENGAH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</si>
</sst>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_);_(@_)"/>
    <numFmt numFmtId="165" formatCode="_(* #,##0.00_);_(* \(#,##0.00\);_(* \-??_);_(@_)"/>
    <numFmt numFmtId="166" formatCode="_(* #,##0_);_(* \(#,##0\);_(* \-??_);_(@_)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sz val="11"/>
      <color rgb="FF000000"/>
      <name val="Tahoma"/>
    </font>
    <font>
      <sz val="10"/>
      <name val="Calibri"/>
    </font>
    <font>
      <sz val="11"/>
      <color rgb="FF000000"/>
      <name val="Inconsolata"/>
    </font>
    <font>
      <b/>
      <sz val="11"/>
      <color rgb="FF000000"/>
      <name val="Tahoma"/>
    </font>
    <font>
      <sz val="12"/>
      <color theme="1"/>
      <name val="Arial"/>
    </font>
    <font>
      <sz val="11"/>
      <color theme="1"/>
      <name val="Tahoma"/>
    </font>
    <font>
      <sz val="11"/>
      <color rgb="FF000000"/>
      <name val="Arial"/>
    </font>
    <font>
      <sz val="10"/>
      <color theme="1"/>
      <name val="Calibri"/>
    </font>
    <font>
      <sz val="11"/>
      <color theme="1"/>
      <name val="Arial"/>
    </font>
    <font>
      <i/>
      <sz val="11"/>
      <color rgb="FF000000"/>
      <name val="Tahoma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1" fillId="0" borderId="0" xfId="1"/>
    <xf numFmtId="0" fontId="4" fillId="3" borderId="0" xfId="1" applyFont="1" applyFill="1"/>
    <xf numFmtId="0" fontId="2" fillId="2" borderId="1" xfId="1" applyFont="1" applyFill="1" applyBorder="1" applyAlignment="1">
      <alignment horizontal="center"/>
    </xf>
    <xf numFmtId="0" fontId="3" fillId="0" borderId="1" xfId="1" applyFont="1" applyBorder="1"/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wrapText="1"/>
    </xf>
    <xf numFmtId="0" fontId="3" fillId="0" borderId="4" xfId="1" applyFont="1" applyBorder="1"/>
    <xf numFmtId="0" fontId="3" fillId="0" borderId="5" xfId="1" applyFont="1" applyBorder="1"/>
    <xf numFmtId="0" fontId="2" fillId="0" borderId="3" xfId="1" applyFont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shrinkToFit="1"/>
    </xf>
    <xf numFmtId="0" fontId="3" fillId="0" borderId="6" xfId="1" applyFont="1" applyBorder="1"/>
    <xf numFmtId="0" fontId="3" fillId="0" borderId="7" xfId="1" applyFont="1" applyBorder="1"/>
    <xf numFmtId="0" fontId="3" fillId="0" borderId="8" xfId="1" applyFont="1" applyBorder="1"/>
    <xf numFmtId="164" fontId="2" fillId="0" borderId="2" xfId="1" applyNumberFormat="1" applyFont="1" applyBorder="1" applyAlignment="1">
      <alignment horizontal="center" vertical="center" shrinkToFit="1"/>
    </xf>
    <xf numFmtId="0" fontId="6" fillId="2" borderId="0" xfId="1" applyFont="1" applyFill="1" applyAlignment="1">
      <alignment horizontal="center" vertical="center" wrapText="1"/>
    </xf>
    <xf numFmtId="0" fontId="3" fillId="0" borderId="9" xfId="1" applyFont="1" applyBorder="1"/>
    <xf numFmtId="0" fontId="2" fillId="0" borderId="3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3" borderId="0" xfId="1" applyFont="1" applyFill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left" vertical="center"/>
    </xf>
    <xf numFmtId="165" fontId="8" fillId="0" borderId="11" xfId="1" applyNumberFormat="1" applyFont="1" applyBorder="1" applyAlignment="1">
      <alignment horizontal="center" vertical="center"/>
    </xf>
    <xf numFmtId="165" fontId="2" fillId="0" borderId="11" xfId="1" applyNumberFormat="1" applyFont="1" applyBorder="1" applyAlignment="1">
      <alignment horizontal="center" vertical="center"/>
    </xf>
    <xf numFmtId="165" fontId="2" fillId="0" borderId="13" xfId="1" applyNumberFormat="1" applyFont="1" applyBorder="1" applyAlignment="1">
      <alignment horizontal="center" vertical="center"/>
    </xf>
    <xf numFmtId="166" fontId="2" fillId="0" borderId="11" xfId="1" applyNumberFormat="1" applyFont="1" applyBorder="1" applyAlignment="1">
      <alignment horizontal="center" vertical="center"/>
    </xf>
    <xf numFmtId="165" fontId="2" fillId="3" borderId="11" xfId="1" applyNumberFormat="1" applyFont="1" applyFill="1" applyBorder="1" applyAlignment="1">
      <alignment horizontal="center" vertical="center"/>
    </xf>
    <xf numFmtId="0" fontId="9" fillId="0" borderId="0" xfId="1" applyFont="1"/>
    <xf numFmtId="165" fontId="10" fillId="0" borderId="0" xfId="1" applyNumberFormat="1" applyFont="1" applyAlignment="1">
      <alignment horizontal="center" vertical="center"/>
    </xf>
    <xf numFmtId="0" fontId="6" fillId="3" borderId="0" xfId="1" applyFont="1" applyFill="1" applyAlignment="1">
      <alignment vertical="center"/>
    </xf>
    <xf numFmtId="0" fontId="2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/>
    </xf>
    <xf numFmtId="165" fontId="2" fillId="0" borderId="14" xfId="1" applyNumberFormat="1" applyFont="1" applyBorder="1" applyAlignment="1">
      <alignment vertical="center"/>
    </xf>
    <xf numFmtId="166" fontId="2" fillId="0" borderId="14" xfId="1" applyNumberFormat="1" applyFont="1" applyBorder="1" applyAlignment="1">
      <alignment vertical="center"/>
    </xf>
    <xf numFmtId="165" fontId="2" fillId="3" borderId="14" xfId="1" applyNumberFormat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left" vertical="center"/>
    </xf>
    <xf numFmtId="0" fontId="2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left" vertical="center"/>
    </xf>
    <xf numFmtId="165" fontId="2" fillId="3" borderId="17" xfId="1" applyNumberFormat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left" vertical="center"/>
    </xf>
    <xf numFmtId="0" fontId="7" fillId="3" borderId="20" xfId="1" applyFont="1" applyFill="1" applyBorder="1" applyAlignment="1">
      <alignment horizontal="center" vertical="center"/>
    </xf>
    <xf numFmtId="0" fontId="3" fillId="0" borderId="21" xfId="1" applyFont="1" applyBorder="1"/>
    <xf numFmtId="165" fontId="2" fillId="0" borderId="10" xfId="1" applyNumberFormat="1" applyFont="1" applyBorder="1" applyAlignment="1">
      <alignment horizontal="center" vertical="center"/>
    </xf>
    <xf numFmtId="165" fontId="2" fillId="3" borderId="10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164" fontId="2" fillId="0" borderId="10" xfId="1" applyNumberFormat="1" applyFont="1" applyBorder="1" applyAlignment="1">
      <alignment horizontal="center" vertical="center"/>
    </xf>
    <xf numFmtId="166" fontId="2" fillId="0" borderId="10" xfId="1" applyNumberFormat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11" fillId="2" borderId="0" xfId="1" applyFont="1" applyFill="1" applyAlignment="1">
      <alignment horizontal="left"/>
    </xf>
    <xf numFmtId="165" fontId="11" fillId="2" borderId="0" xfId="1" applyNumberFormat="1" applyFont="1" applyFill="1" applyAlignment="1">
      <alignment horizontal="center"/>
    </xf>
    <xf numFmtId="164" fontId="11" fillId="2" borderId="0" xfId="1" applyNumberFormat="1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2" fillId="3" borderId="0" xfId="1" applyFont="1" applyFill="1" applyAlignment="1">
      <alignment horizontal="right"/>
    </xf>
    <xf numFmtId="165" fontId="12" fillId="3" borderId="0" xfId="1" applyNumberFormat="1" applyFont="1" applyFill="1"/>
  </cellXfs>
  <cellStyles count="2">
    <cellStyle name="Normal" xfId="0" builtinId="0"/>
    <cellStyle name="Normal 2" xfId="1" xr:uid="{4ED6A402-3375-4374-8608-5388E454F8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333333"/>
                </a:solidFill>
                <a:latin typeface="Calibri"/>
              </a:defRPr>
            </a:pPr>
            <a:r>
              <a:rPr lang="en-ID" sz="1400" b="0" i="0">
                <a:solidFill>
                  <a:srgbClr val="333333"/>
                </a:solidFill>
                <a:latin typeface="Calibri"/>
              </a:rPr>
              <a:t>Luas Areal Nipah Jateng (Ha)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2578616352201258"/>
          <c:y val="0.15264797507788161"/>
          <c:w val="0.83438155136268344"/>
          <c:h val="0.56386292834890961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Nipah!$L$11:$L$42</c:f>
              <c:strCache>
                <c:ptCount val="32"/>
                <c:pt idx="0">
                  <c:v>Kab. Cilacap</c:v>
                </c:pt>
                <c:pt idx="1">
                  <c:v>Kab. Banyumas</c:v>
                </c:pt>
                <c:pt idx="2">
                  <c:v>Kab. Purbalingga</c:v>
                </c:pt>
                <c:pt idx="3">
                  <c:v>Kab. Banjarnegara</c:v>
                </c:pt>
                <c:pt idx="4">
                  <c:v>Kab. Kebumen</c:v>
                </c:pt>
                <c:pt idx="5">
                  <c:v>Kab. Purworejo</c:v>
                </c:pt>
                <c:pt idx="6">
                  <c:v>Kab. Wonosobo</c:v>
                </c:pt>
                <c:pt idx="7">
                  <c:v>Kab. Magelang</c:v>
                </c:pt>
                <c:pt idx="8">
                  <c:v>Kab. Boyolali</c:v>
                </c:pt>
                <c:pt idx="9">
                  <c:v>Kab. Klaten</c:v>
                </c:pt>
                <c:pt idx="10">
                  <c:v>Kab. Sukoharjo</c:v>
                </c:pt>
                <c:pt idx="11">
                  <c:v>Kab. Wonogiri</c:v>
                </c:pt>
                <c:pt idx="12">
                  <c:v>Kab. Karanganyar</c:v>
                </c:pt>
                <c:pt idx="13">
                  <c:v>Kab. Sragen</c:v>
                </c:pt>
                <c:pt idx="14">
                  <c:v>Kab. Grobogan</c:v>
                </c:pt>
                <c:pt idx="15">
                  <c:v>Kab. Blora</c:v>
                </c:pt>
                <c:pt idx="16">
                  <c:v>Kab. Rembang</c:v>
                </c:pt>
                <c:pt idx="17">
                  <c:v>Kab. Pati</c:v>
                </c:pt>
                <c:pt idx="18">
                  <c:v>Kab. Kudus</c:v>
                </c:pt>
                <c:pt idx="19">
                  <c:v>Kab. Jepara</c:v>
                </c:pt>
                <c:pt idx="20">
                  <c:v>Kab. Demak</c:v>
                </c:pt>
                <c:pt idx="21">
                  <c:v>Kab. Semarang</c:v>
                </c:pt>
                <c:pt idx="22">
                  <c:v>Kab. Temanggung</c:v>
                </c:pt>
                <c:pt idx="23">
                  <c:v>Kab. Kendal</c:v>
                </c:pt>
                <c:pt idx="24">
                  <c:v>Kab. Batang</c:v>
                </c:pt>
                <c:pt idx="25">
                  <c:v>Kab. Pekalongan</c:v>
                </c:pt>
                <c:pt idx="26">
                  <c:v>Kab. Pemalang</c:v>
                </c:pt>
                <c:pt idx="27">
                  <c:v>Kab. Tegal</c:v>
                </c:pt>
                <c:pt idx="28">
                  <c:v>Kab. Brebes</c:v>
                </c:pt>
                <c:pt idx="29">
                  <c:v>Kota Surakarta</c:v>
                </c:pt>
                <c:pt idx="30">
                  <c:v>Kota Salatiga</c:v>
                </c:pt>
                <c:pt idx="31">
                  <c:v>Kota Semarang</c:v>
                </c:pt>
              </c:strCache>
            </c:strRef>
          </c:cat>
          <c:val>
            <c:numRef>
              <c:f>Nipah!$M$11:$M$42</c:f>
              <c:numCache>
                <c:formatCode>_(* #,##0.00_);_(* \(#,##0.00\);_(* \-??_);_(@_)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55A7-4009-A87D-A682C7E48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2595264"/>
        <c:axId val="737554226"/>
      </c:barChart>
      <c:catAx>
        <c:axId val="176259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/>
          <a:lstStyle/>
          <a:p>
            <a:pPr lvl="0">
              <a:defRPr sz="900" b="0" i="0">
                <a:solidFill>
                  <a:srgbClr val="333333"/>
                </a:solidFill>
                <a:latin typeface="Calibri"/>
              </a:defRPr>
            </a:pPr>
            <a:endParaRPr lang="en-US"/>
          </a:p>
        </c:txPr>
        <c:crossAx val="737554226"/>
        <c:crosses val="autoZero"/>
        <c:auto val="1"/>
        <c:lblAlgn val="ctr"/>
        <c:lblOffset val="100"/>
        <c:noMultiLvlLbl val="1"/>
      </c:catAx>
      <c:valAx>
        <c:axId val="73755422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_(* #,##0.00_);_(* \(#,##0.00\);_(* \-??_);_(@_)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sz="900" b="0" i="0">
                <a:solidFill>
                  <a:srgbClr val="333333"/>
                </a:solidFill>
                <a:latin typeface="Calibri"/>
              </a:defRPr>
            </a:pPr>
            <a:endParaRPr lang="en-US"/>
          </a:p>
        </c:txPr>
        <c:crossAx val="176259526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333333"/>
                </a:solidFill>
                <a:latin typeface="Calibri"/>
              </a:defRPr>
            </a:pPr>
            <a:r>
              <a:rPr lang="en-ID" sz="1400" b="0" i="0">
                <a:solidFill>
                  <a:srgbClr val="333333"/>
                </a:solidFill>
                <a:latin typeface="Calibri"/>
              </a:rPr>
              <a:t>Produksi Nipah Jateng (Ton)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2578616352201258"/>
          <c:y val="0.15264797507788161"/>
          <c:w val="0.83438155136268344"/>
          <c:h val="0.59190031152647971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BBB5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Nipah!$N$11:$N$42</c:f>
              <c:strCache>
                <c:ptCount val="32"/>
                <c:pt idx="0">
                  <c:v>Kab. Cilacap</c:v>
                </c:pt>
                <c:pt idx="1">
                  <c:v>Kab. Banyumas</c:v>
                </c:pt>
                <c:pt idx="2">
                  <c:v>Kab. Purbalingga</c:v>
                </c:pt>
                <c:pt idx="3">
                  <c:v>Kab. Banjarnegara</c:v>
                </c:pt>
                <c:pt idx="4">
                  <c:v>Kab. Kebumen</c:v>
                </c:pt>
                <c:pt idx="5">
                  <c:v>Kab. Purworejo</c:v>
                </c:pt>
                <c:pt idx="6">
                  <c:v>Kab. Wonosobo</c:v>
                </c:pt>
                <c:pt idx="7">
                  <c:v>Kab. Magelang</c:v>
                </c:pt>
                <c:pt idx="8">
                  <c:v>Kab. Boyolali</c:v>
                </c:pt>
                <c:pt idx="9">
                  <c:v>Kab. Klaten</c:v>
                </c:pt>
                <c:pt idx="10">
                  <c:v>Kab. Sukoharjo</c:v>
                </c:pt>
                <c:pt idx="11">
                  <c:v>Kab. Wonogiri</c:v>
                </c:pt>
                <c:pt idx="12">
                  <c:v>Kab. Karanganyar</c:v>
                </c:pt>
                <c:pt idx="13">
                  <c:v>Kab. Sragen</c:v>
                </c:pt>
                <c:pt idx="14">
                  <c:v>Kab. Grobogan</c:v>
                </c:pt>
                <c:pt idx="15">
                  <c:v>Kab. Blora</c:v>
                </c:pt>
                <c:pt idx="16">
                  <c:v>Kab. Rembang</c:v>
                </c:pt>
                <c:pt idx="17">
                  <c:v>Kab. Pati</c:v>
                </c:pt>
                <c:pt idx="18">
                  <c:v>Kab. Kudus</c:v>
                </c:pt>
                <c:pt idx="19">
                  <c:v>Kab. Jepara</c:v>
                </c:pt>
                <c:pt idx="20">
                  <c:v>Kab. Demak</c:v>
                </c:pt>
                <c:pt idx="21">
                  <c:v>Kab. Semarang</c:v>
                </c:pt>
                <c:pt idx="22">
                  <c:v>Kab. Temanggung</c:v>
                </c:pt>
                <c:pt idx="23">
                  <c:v>Kab. Kendal</c:v>
                </c:pt>
                <c:pt idx="24">
                  <c:v>Kab. Batang</c:v>
                </c:pt>
                <c:pt idx="25">
                  <c:v>Kab. Pekalongan</c:v>
                </c:pt>
                <c:pt idx="26">
                  <c:v>Kab. Pemalang</c:v>
                </c:pt>
                <c:pt idx="27">
                  <c:v>Kab. Tegal</c:v>
                </c:pt>
                <c:pt idx="28">
                  <c:v>Kab. Brebes</c:v>
                </c:pt>
                <c:pt idx="29">
                  <c:v>Kota Surakarta</c:v>
                </c:pt>
                <c:pt idx="30">
                  <c:v>Kota Salatiga</c:v>
                </c:pt>
                <c:pt idx="31">
                  <c:v>Kota Semarang</c:v>
                </c:pt>
              </c:strCache>
            </c:strRef>
          </c:cat>
          <c:val>
            <c:numRef>
              <c:f>Nipah!$O$11:$O$42</c:f>
              <c:numCache>
                <c:formatCode>_(* #,##0.00_);_(* \(#,##0.00\);_(* \-??_);_(@_)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DF2-4CD2-B175-D73D9F0FB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601350"/>
        <c:axId val="17905015"/>
      </c:barChart>
      <c:catAx>
        <c:axId val="9496013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5400000"/>
          <a:lstStyle/>
          <a:p>
            <a:pPr lvl="0">
              <a:defRPr sz="900" b="0" i="0">
                <a:solidFill>
                  <a:srgbClr val="333333"/>
                </a:solidFill>
                <a:latin typeface="Calibri"/>
              </a:defRPr>
            </a:pPr>
            <a:endParaRPr lang="en-US"/>
          </a:p>
        </c:txPr>
        <c:crossAx val="17905015"/>
        <c:crosses val="autoZero"/>
        <c:auto val="1"/>
        <c:lblAlgn val="ctr"/>
        <c:lblOffset val="100"/>
        <c:noMultiLvlLbl val="1"/>
      </c:catAx>
      <c:valAx>
        <c:axId val="179050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_(* #,##0.00_);_(* \(#,##0.00\);_(* \-??_);_(@_)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sz="900" b="0" i="0">
                <a:solidFill>
                  <a:srgbClr val="333333"/>
                </a:solidFill>
                <a:latin typeface="Calibri"/>
              </a:defRPr>
            </a:pPr>
            <a:endParaRPr lang="en-US"/>
          </a:p>
        </c:txPr>
        <c:crossAx val="949601350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800" b="1" i="0">
                <a:solidFill>
                  <a:srgbClr val="000000"/>
                </a:solidFill>
                <a:latin typeface="Calibri"/>
              </a:defRPr>
            </a:pPr>
            <a:r>
              <a:rPr lang="en-ID" sz="1800" b="1" i="0">
                <a:solidFill>
                  <a:srgbClr val="000000"/>
                </a:solidFill>
                <a:latin typeface="Calibri"/>
              </a:rPr>
              <a:t>Perkembangan Produksi Nipah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cmpd="sng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Nipah!$B$63:$B$68</c:f>
              <c:strCache>
                <c:ptCount val="6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  <c:pt idx="5">
                  <c:v>2018</c:v>
                </c:pt>
              </c:strCache>
            </c:strRef>
          </c:cat>
          <c:val>
            <c:numRef>
              <c:f>Nipah!$C$63:$C$68</c:f>
              <c:numCache>
                <c:formatCode>_(* #,##0.00_);_(* \(#,##0.00\);_(* \-??_);_(@_)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A0-4A36-87C2-8A2A71BF2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7492348"/>
        <c:axId val="817279022"/>
      </c:lineChart>
      <c:catAx>
        <c:axId val="13574923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D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817279022"/>
        <c:crosses val="autoZero"/>
        <c:auto val="1"/>
        <c:lblAlgn val="ctr"/>
        <c:lblOffset val="100"/>
        <c:noMultiLvlLbl val="1"/>
      </c:catAx>
      <c:valAx>
        <c:axId val="8172790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1" i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n-ID" sz="1000" b="1" i="0">
                    <a:solidFill>
                      <a:srgbClr val="000000"/>
                    </a:solidFill>
                    <a:latin typeface="Calibri"/>
                  </a:rPr>
                  <a:t>Ton</a:t>
                </a:r>
              </a:p>
            </c:rich>
          </c:tx>
          <c:overlay val="0"/>
        </c:title>
        <c:numFmt formatCode="_(* #,##0.00_);_(* \(#,##0.00\);_(* \-??_);_(@_)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357492348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9</xdr:row>
      <xdr:rowOff>0</xdr:rowOff>
    </xdr:from>
    <xdr:ext cx="4543425" cy="2752725"/>
    <xdr:graphicFrame macro="">
      <xdr:nvGraphicFramePr>
        <xdr:cNvPr id="2" name="Chart 148">
          <a:extLst>
            <a:ext uri="{FF2B5EF4-FFF2-40B4-BE49-F238E27FC236}">
              <a16:creationId xmlns:a16="http://schemas.microsoft.com/office/drawing/2014/main" id="{170623C5-ED21-470D-B782-0F5AA821B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16</xdr:col>
      <xdr:colOff>0</xdr:colOff>
      <xdr:row>27</xdr:row>
      <xdr:rowOff>0</xdr:rowOff>
    </xdr:from>
    <xdr:ext cx="4543425" cy="3238500"/>
    <xdr:graphicFrame macro="">
      <xdr:nvGraphicFramePr>
        <xdr:cNvPr id="3" name="Chart 149">
          <a:extLst>
            <a:ext uri="{FF2B5EF4-FFF2-40B4-BE49-F238E27FC236}">
              <a16:creationId xmlns:a16="http://schemas.microsoft.com/office/drawing/2014/main" id="{042E51D5-E71D-434B-A66E-647A8B2F17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295275</xdr:colOff>
      <xdr:row>58</xdr:row>
      <xdr:rowOff>114300</xdr:rowOff>
    </xdr:from>
    <xdr:ext cx="5248275" cy="2714625"/>
    <xdr:graphicFrame macro="">
      <xdr:nvGraphicFramePr>
        <xdr:cNvPr id="4" name="Chart 150" title="Chart">
          <a:extLst>
            <a:ext uri="{FF2B5EF4-FFF2-40B4-BE49-F238E27FC236}">
              <a16:creationId xmlns:a16="http://schemas.microsoft.com/office/drawing/2014/main" id="{F5D90F02-605B-47BC-AB05-5BE3A33BF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8</xdr:col>
      <xdr:colOff>104775</xdr:colOff>
      <xdr:row>58</xdr:row>
      <xdr:rowOff>123825</xdr:rowOff>
    </xdr:from>
    <xdr:ext cx="10515600" cy="5295900"/>
    <xdr:pic>
      <xdr:nvPicPr>
        <xdr:cNvPr id="5" name="image2.png" title="Image">
          <a:extLst>
            <a:ext uri="{FF2B5EF4-FFF2-40B4-BE49-F238E27FC236}">
              <a16:creationId xmlns:a16="http://schemas.microsoft.com/office/drawing/2014/main" id="{B1CC8C9A-9BAE-4DC0-836F-CE157544C0A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619750" y="8143875"/>
          <a:ext cx="10515600" cy="5295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78B0F-DB7F-432A-A395-459C2A6E1151}">
  <sheetPr>
    <tabColor rgb="FF974806"/>
  </sheetPr>
  <dimension ref="A1:AA1002"/>
  <sheetViews>
    <sheetView tabSelected="1" workbookViewId="0">
      <selection sqref="A1:J1"/>
    </sheetView>
  </sheetViews>
  <sheetFormatPr defaultColWidth="14.42578125" defaultRowHeight="15" customHeight="1" x14ac:dyDescent="0.2"/>
  <cols>
    <col min="1" max="1" width="4.85546875" style="3" customWidth="1"/>
    <col min="2" max="2" width="18.85546875" style="3" customWidth="1"/>
    <col min="3" max="6" width="9.42578125" style="3" customWidth="1"/>
    <col min="7" max="7" width="9.140625" style="3" customWidth="1"/>
    <col min="8" max="8" width="12.140625" style="3" customWidth="1"/>
    <col min="9" max="9" width="9.42578125" style="3" customWidth="1"/>
    <col min="10" max="10" width="13.42578125" style="3" customWidth="1"/>
    <col min="11" max="23" width="9.140625" style="3" customWidth="1"/>
    <col min="24" max="24" width="9.140625" style="3" hidden="1" customWidth="1"/>
    <col min="25" max="27" width="9.140625" style="3" customWidth="1"/>
    <col min="28" max="16384" width="14.42578125" style="3"/>
  </cols>
  <sheetData>
    <row r="1" spans="1:27" ht="12.7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AA1" s="4" t="s">
        <v>1</v>
      </c>
    </row>
    <row r="2" spans="1:27" ht="12.75" customHeight="1" x14ac:dyDescent="0.2">
      <c r="A2" s="1" t="s">
        <v>2</v>
      </c>
      <c r="B2" s="2"/>
      <c r="C2" s="2"/>
      <c r="D2" s="2"/>
      <c r="E2" s="2"/>
      <c r="F2" s="2"/>
      <c r="G2" s="2"/>
      <c r="H2" s="2"/>
      <c r="I2" s="2"/>
      <c r="J2" s="2"/>
    </row>
    <row r="3" spans="1:27" ht="12.75" customHeight="1" x14ac:dyDescent="0.2">
      <c r="A3" s="1" t="s">
        <v>71</v>
      </c>
      <c r="B3" s="2"/>
      <c r="C3" s="2"/>
      <c r="D3" s="2"/>
      <c r="E3" s="2"/>
      <c r="F3" s="2"/>
      <c r="G3" s="2"/>
      <c r="H3" s="2"/>
      <c r="I3" s="2"/>
      <c r="J3" s="2"/>
    </row>
    <row r="4" spans="1:27" ht="12.75" customHeight="1" x14ac:dyDescent="0.2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</row>
    <row r="5" spans="1:27" ht="12.75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</row>
    <row r="6" spans="1:27" ht="12.75" customHeight="1" x14ac:dyDescent="0.2">
      <c r="A6" s="7" t="s">
        <v>4</v>
      </c>
      <c r="B6" s="7" t="s">
        <v>5</v>
      </c>
      <c r="C6" s="8" t="s">
        <v>6</v>
      </c>
      <c r="D6" s="9"/>
      <c r="E6" s="9"/>
      <c r="F6" s="10"/>
      <c r="G6" s="11" t="s">
        <v>7</v>
      </c>
      <c r="H6" s="10"/>
      <c r="I6" s="7" t="s">
        <v>8</v>
      </c>
      <c r="J6" s="12" t="s">
        <v>9</v>
      </c>
    </row>
    <row r="7" spans="1:27" ht="12.75" customHeight="1" x14ac:dyDescent="0.2">
      <c r="A7" s="13"/>
      <c r="B7" s="13"/>
      <c r="C7" s="14"/>
      <c r="D7" s="6"/>
      <c r="E7" s="6"/>
      <c r="F7" s="15"/>
      <c r="G7" s="14"/>
      <c r="H7" s="15"/>
      <c r="I7" s="13"/>
      <c r="J7" s="13"/>
    </row>
    <row r="8" spans="1:27" ht="12.75" customHeight="1" x14ac:dyDescent="0.2">
      <c r="A8" s="13"/>
      <c r="B8" s="13"/>
      <c r="C8" s="7" t="s">
        <v>10</v>
      </c>
      <c r="D8" s="7" t="s">
        <v>11</v>
      </c>
      <c r="E8" s="7" t="s">
        <v>12</v>
      </c>
      <c r="F8" s="7" t="s">
        <v>13</v>
      </c>
      <c r="G8" s="16" t="s">
        <v>14</v>
      </c>
      <c r="H8" s="7" t="s">
        <v>15</v>
      </c>
      <c r="I8" s="13"/>
      <c r="J8" s="13"/>
      <c r="L8" s="17" t="s">
        <v>16</v>
      </c>
      <c r="M8" s="2"/>
      <c r="N8" s="17" t="s">
        <v>17</v>
      </c>
      <c r="O8" s="2"/>
    </row>
    <row r="9" spans="1:27" ht="19.5" customHeight="1" x14ac:dyDescent="0.2">
      <c r="A9" s="18"/>
      <c r="B9" s="13"/>
      <c r="C9" s="13"/>
      <c r="D9" s="13"/>
      <c r="E9" s="13"/>
      <c r="F9" s="13"/>
      <c r="G9" s="13"/>
      <c r="H9" s="13"/>
      <c r="I9" s="13"/>
      <c r="J9" s="13"/>
      <c r="L9" s="2"/>
      <c r="M9" s="2"/>
      <c r="N9" s="2"/>
      <c r="O9" s="2"/>
    </row>
    <row r="10" spans="1:27" ht="12.75" customHeight="1" x14ac:dyDescent="0.2">
      <c r="A10" s="19">
        <v>1</v>
      </c>
      <c r="B10" s="20">
        <v>2</v>
      </c>
      <c r="C10" s="20">
        <v>4</v>
      </c>
      <c r="D10" s="20">
        <v>5</v>
      </c>
      <c r="E10" s="20">
        <v>6</v>
      </c>
      <c r="F10" s="20">
        <v>3</v>
      </c>
      <c r="G10" s="20">
        <v>7</v>
      </c>
      <c r="H10" s="20">
        <v>8</v>
      </c>
      <c r="I10" s="20">
        <v>9</v>
      </c>
      <c r="J10" s="21">
        <v>10</v>
      </c>
      <c r="L10" s="22" t="s">
        <v>18</v>
      </c>
      <c r="M10" s="22" t="s">
        <v>19</v>
      </c>
      <c r="N10" s="22" t="s">
        <v>18</v>
      </c>
      <c r="O10" s="22" t="s">
        <v>20</v>
      </c>
      <c r="X10" s="23" t="str">
        <f>UPPER(AA1)</f>
        <v>NIPAH</v>
      </c>
    </row>
    <row r="11" spans="1:27" ht="12.75" customHeight="1" x14ac:dyDescent="0.2">
      <c r="A11" s="24">
        <v>1</v>
      </c>
      <c r="B11" s="25" t="s">
        <v>21</v>
      </c>
      <c r="C11" s="26">
        <v>0</v>
      </c>
      <c r="D11" s="27">
        <v>0</v>
      </c>
      <c r="E11" s="27">
        <v>0</v>
      </c>
      <c r="F11" s="28">
        <f t="shared" ref="F11:F42" si="0">SUM(C11:E11)</f>
        <v>0</v>
      </c>
      <c r="G11" s="27">
        <v>0</v>
      </c>
      <c r="H11" s="29">
        <f t="shared" ref="H11:H42" si="1">IFERROR(G11/D11*1000,0)</f>
        <v>0</v>
      </c>
      <c r="I11" s="29">
        <v>0</v>
      </c>
      <c r="J11" s="30">
        <f t="shared" ref="J11:J43" si="2">IF(I11=0,0,F11/I11)</f>
        <v>0</v>
      </c>
      <c r="K11" s="31" t="str">
        <f>IF(F11=0,"",IF(G11=F11,"SALAH",""))</f>
        <v/>
      </c>
      <c r="L11" s="25" t="s">
        <v>21</v>
      </c>
      <c r="M11" s="32">
        <f t="shared" ref="M11:M42" si="3">VLOOKUP(L11,B:J,5,0)</f>
        <v>0</v>
      </c>
      <c r="N11" s="25" t="s">
        <v>21</v>
      </c>
      <c r="O11" s="32">
        <f t="shared" ref="O11:O42" si="4">VLOOKUP(N11,B:J,6,0)</f>
        <v>0</v>
      </c>
      <c r="X11" s="33" t="str">
        <f t="shared" ref="X11:X42" si="5">IF(ISNUMBER(SEARCH("Kab. ",B11)),RIGHT(B11,LEN(B11)-FIND(" ",B11)),B11)</f>
        <v>Cilacap</v>
      </c>
    </row>
    <row r="12" spans="1:27" ht="12.75" customHeight="1" x14ac:dyDescent="0.2">
      <c r="A12" s="34">
        <v>2</v>
      </c>
      <c r="B12" s="35" t="s">
        <v>22</v>
      </c>
      <c r="C12" s="36">
        <v>0</v>
      </c>
      <c r="D12" s="36">
        <v>0</v>
      </c>
      <c r="E12" s="36">
        <v>0</v>
      </c>
      <c r="F12" s="36">
        <f t="shared" si="0"/>
        <v>0</v>
      </c>
      <c r="G12" s="36">
        <v>0</v>
      </c>
      <c r="H12" s="36">
        <f t="shared" si="1"/>
        <v>0</v>
      </c>
      <c r="I12" s="37">
        <v>0</v>
      </c>
      <c r="J12" s="38">
        <f t="shared" si="2"/>
        <v>0</v>
      </c>
      <c r="L12" s="35" t="s">
        <v>22</v>
      </c>
      <c r="M12" s="32">
        <f t="shared" si="3"/>
        <v>0</v>
      </c>
      <c r="N12" s="35" t="s">
        <v>22</v>
      </c>
      <c r="O12" s="32">
        <f t="shared" si="4"/>
        <v>0</v>
      </c>
      <c r="X12" s="33" t="str">
        <f t="shared" si="5"/>
        <v>Banyumas</v>
      </c>
    </row>
    <row r="13" spans="1:27" ht="12.75" customHeight="1" x14ac:dyDescent="0.2">
      <c r="A13" s="34">
        <v>3</v>
      </c>
      <c r="B13" s="35" t="s">
        <v>23</v>
      </c>
      <c r="C13" s="36">
        <v>0</v>
      </c>
      <c r="D13" s="36">
        <v>0</v>
      </c>
      <c r="E13" s="36">
        <v>0</v>
      </c>
      <c r="F13" s="36">
        <f t="shared" si="0"/>
        <v>0</v>
      </c>
      <c r="G13" s="36">
        <v>0</v>
      </c>
      <c r="H13" s="36">
        <f t="shared" si="1"/>
        <v>0</v>
      </c>
      <c r="I13" s="37">
        <v>0</v>
      </c>
      <c r="J13" s="38">
        <f t="shared" si="2"/>
        <v>0</v>
      </c>
      <c r="L13" s="35" t="s">
        <v>23</v>
      </c>
      <c r="M13" s="32">
        <f t="shared" si="3"/>
        <v>0</v>
      </c>
      <c r="N13" s="35" t="s">
        <v>23</v>
      </c>
      <c r="O13" s="32">
        <f t="shared" si="4"/>
        <v>0</v>
      </c>
      <c r="X13" s="33" t="str">
        <f t="shared" si="5"/>
        <v>Purbalingga</v>
      </c>
    </row>
    <row r="14" spans="1:27" ht="12.75" customHeight="1" x14ac:dyDescent="0.2">
      <c r="A14" s="34">
        <v>4</v>
      </c>
      <c r="B14" s="35" t="s">
        <v>24</v>
      </c>
      <c r="C14" s="36">
        <v>0</v>
      </c>
      <c r="D14" s="36">
        <v>0</v>
      </c>
      <c r="E14" s="36">
        <v>0</v>
      </c>
      <c r="F14" s="36">
        <f t="shared" si="0"/>
        <v>0</v>
      </c>
      <c r="G14" s="36">
        <v>0</v>
      </c>
      <c r="H14" s="36">
        <f t="shared" si="1"/>
        <v>0</v>
      </c>
      <c r="I14" s="37">
        <v>0</v>
      </c>
      <c r="J14" s="38">
        <f t="shared" si="2"/>
        <v>0</v>
      </c>
      <c r="L14" s="35" t="s">
        <v>24</v>
      </c>
      <c r="M14" s="32">
        <f t="shared" si="3"/>
        <v>0</v>
      </c>
      <c r="N14" s="35" t="s">
        <v>24</v>
      </c>
      <c r="O14" s="32">
        <f t="shared" si="4"/>
        <v>0</v>
      </c>
      <c r="X14" s="33" t="str">
        <f t="shared" si="5"/>
        <v>Banjarnegara</v>
      </c>
    </row>
    <row r="15" spans="1:27" ht="12.75" customHeight="1" x14ac:dyDescent="0.2">
      <c r="A15" s="34">
        <v>5</v>
      </c>
      <c r="B15" s="35" t="s">
        <v>25</v>
      </c>
      <c r="C15" s="36">
        <v>0</v>
      </c>
      <c r="D15" s="36">
        <v>0</v>
      </c>
      <c r="E15" s="36">
        <v>0</v>
      </c>
      <c r="F15" s="36">
        <f t="shared" si="0"/>
        <v>0</v>
      </c>
      <c r="G15" s="36">
        <v>0</v>
      </c>
      <c r="H15" s="36">
        <f t="shared" si="1"/>
        <v>0</v>
      </c>
      <c r="I15" s="37">
        <v>0</v>
      </c>
      <c r="J15" s="38">
        <f t="shared" si="2"/>
        <v>0</v>
      </c>
      <c r="L15" s="35" t="s">
        <v>25</v>
      </c>
      <c r="M15" s="32">
        <f t="shared" si="3"/>
        <v>0</v>
      </c>
      <c r="N15" s="35" t="s">
        <v>25</v>
      </c>
      <c r="O15" s="32">
        <f t="shared" si="4"/>
        <v>0</v>
      </c>
      <c r="X15" s="33" t="str">
        <f t="shared" si="5"/>
        <v>Kebumen</v>
      </c>
    </row>
    <row r="16" spans="1:27" ht="12.75" customHeight="1" x14ac:dyDescent="0.2">
      <c r="A16" s="34">
        <v>6</v>
      </c>
      <c r="B16" s="35" t="s">
        <v>26</v>
      </c>
      <c r="C16" s="36">
        <v>0</v>
      </c>
      <c r="D16" s="36">
        <v>0</v>
      </c>
      <c r="E16" s="36">
        <v>0</v>
      </c>
      <c r="F16" s="36">
        <f t="shared" si="0"/>
        <v>0</v>
      </c>
      <c r="G16" s="36">
        <v>0</v>
      </c>
      <c r="H16" s="36">
        <f t="shared" si="1"/>
        <v>0</v>
      </c>
      <c r="I16" s="37">
        <v>0</v>
      </c>
      <c r="J16" s="38">
        <f t="shared" si="2"/>
        <v>0</v>
      </c>
      <c r="L16" s="35" t="s">
        <v>26</v>
      </c>
      <c r="M16" s="32">
        <f t="shared" si="3"/>
        <v>0</v>
      </c>
      <c r="N16" s="35" t="s">
        <v>26</v>
      </c>
      <c r="O16" s="32">
        <f t="shared" si="4"/>
        <v>0</v>
      </c>
      <c r="X16" s="33" t="str">
        <f t="shared" si="5"/>
        <v>Purworejo</v>
      </c>
    </row>
    <row r="17" spans="1:24" ht="12.75" customHeight="1" x14ac:dyDescent="0.2">
      <c r="A17" s="34">
        <v>7</v>
      </c>
      <c r="B17" s="35" t="s">
        <v>27</v>
      </c>
      <c r="C17" s="36">
        <v>0</v>
      </c>
      <c r="D17" s="36">
        <v>0</v>
      </c>
      <c r="E17" s="36">
        <v>0</v>
      </c>
      <c r="F17" s="36">
        <f t="shared" si="0"/>
        <v>0</v>
      </c>
      <c r="G17" s="36">
        <v>0</v>
      </c>
      <c r="H17" s="36">
        <f t="shared" si="1"/>
        <v>0</v>
      </c>
      <c r="I17" s="37">
        <v>0</v>
      </c>
      <c r="J17" s="38">
        <f t="shared" si="2"/>
        <v>0</v>
      </c>
      <c r="L17" s="35" t="s">
        <v>27</v>
      </c>
      <c r="M17" s="32">
        <f t="shared" si="3"/>
        <v>0</v>
      </c>
      <c r="N17" s="35" t="s">
        <v>27</v>
      </c>
      <c r="O17" s="32">
        <f t="shared" si="4"/>
        <v>0</v>
      </c>
      <c r="X17" s="33" t="str">
        <f t="shared" si="5"/>
        <v>Wonosobo</v>
      </c>
    </row>
    <row r="18" spans="1:24" ht="12.75" customHeight="1" x14ac:dyDescent="0.2">
      <c r="A18" s="34">
        <v>8</v>
      </c>
      <c r="B18" s="35" t="s">
        <v>28</v>
      </c>
      <c r="C18" s="36">
        <v>0</v>
      </c>
      <c r="D18" s="36">
        <v>0</v>
      </c>
      <c r="E18" s="36">
        <v>0</v>
      </c>
      <c r="F18" s="36">
        <f t="shared" si="0"/>
        <v>0</v>
      </c>
      <c r="G18" s="36">
        <v>0</v>
      </c>
      <c r="H18" s="36">
        <f t="shared" si="1"/>
        <v>0</v>
      </c>
      <c r="I18" s="37">
        <v>0</v>
      </c>
      <c r="J18" s="38">
        <f t="shared" si="2"/>
        <v>0</v>
      </c>
      <c r="L18" s="35" t="s">
        <v>28</v>
      </c>
      <c r="M18" s="32">
        <f t="shared" si="3"/>
        <v>0</v>
      </c>
      <c r="N18" s="35" t="s">
        <v>28</v>
      </c>
      <c r="O18" s="32">
        <f t="shared" si="4"/>
        <v>0</v>
      </c>
      <c r="X18" s="33" t="str">
        <f t="shared" si="5"/>
        <v>Magelang</v>
      </c>
    </row>
    <row r="19" spans="1:24" ht="12.75" customHeight="1" x14ac:dyDescent="0.2">
      <c r="A19" s="34">
        <v>9</v>
      </c>
      <c r="B19" s="35" t="s">
        <v>29</v>
      </c>
      <c r="C19" s="36">
        <v>0</v>
      </c>
      <c r="D19" s="36">
        <v>0</v>
      </c>
      <c r="E19" s="36">
        <v>0</v>
      </c>
      <c r="F19" s="36">
        <f t="shared" si="0"/>
        <v>0</v>
      </c>
      <c r="G19" s="36">
        <v>0</v>
      </c>
      <c r="H19" s="36">
        <f t="shared" si="1"/>
        <v>0</v>
      </c>
      <c r="I19" s="37">
        <v>0</v>
      </c>
      <c r="J19" s="38">
        <f t="shared" si="2"/>
        <v>0</v>
      </c>
      <c r="L19" s="35" t="s">
        <v>29</v>
      </c>
      <c r="M19" s="32">
        <f t="shared" si="3"/>
        <v>0</v>
      </c>
      <c r="N19" s="35" t="s">
        <v>29</v>
      </c>
      <c r="O19" s="32">
        <f t="shared" si="4"/>
        <v>0</v>
      </c>
      <c r="X19" s="33" t="str">
        <f t="shared" si="5"/>
        <v>Boyolali</v>
      </c>
    </row>
    <row r="20" spans="1:24" ht="12.75" customHeight="1" x14ac:dyDescent="0.2">
      <c r="A20" s="34">
        <v>10</v>
      </c>
      <c r="B20" s="35" t="s">
        <v>30</v>
      </c>
      <c r="C20" s="36">
        <v>0</v>
      </c>
      <c r="D20" s="36">
        <v>0</v>
      </c>
      <c r="E20" s="36">
        <v>0</v>
      </c>
      <c r="F20" s="36">
        <f t="shared" si="0"/>
        <v>0</v>
      </c>
      <c r="G20" s="36">
        <v>0</v>
      </c>
      <c r="H20" s="36">
        <f t="shared" si="1"/>
        <v>0</v>
      </c>
      <c r="I20" s="37">
        <v>0</v>
      </c>
      <c r="J20" s="38">
        <f t="shared" si="2"/>
        <v>0</v>
      </c>
      <c r="L20" s="35" t="s">
        <v>30</v>
      </c>
      <c r="M20" s="32">
        <f t="shared" si="3"/>
        <v>0</v>
      </c>
      <c r="N20" s="35" t="s">
        <v>30</v>
      </c>
      <c r="O20" s="32">
        <f t="shared" si="4"/>
        <v>0</v>
      </c>
      <c r="X20" s="33" t="str">
        <f t="shared" si="5"/>
        <v>Klaten</v>
      </c>
    </row>
    <row r="21" spans="1:24" ht="12.75" customHeight="1" x14ac:dyDescent="0.2">
      <c r="A21" s="34">
        <v>11</v>
      </c>
      <c r="B21" s="35" t="s">
        <v>31</v>
      </c>
      <c r="C21" s="36">
        <v>0</v>
      </c>
      <c r="D21" s="36">
        <v>0</v>
      </c>
      <c r="E21" s="36">
        <v>0</v>
      </c>
      <c r="F21" s="36">
        <f t="shared" si="0"/>
        <v>0</v>
      </c>
      <c r="G21" s="36">
        <v>0</v>
      </c>
      <c r="H21" s="36">
        <f t="shared" si="1"/>
        <v>0</v>
      </c>
      <c r="I21" s="37">
        <v>0</v>
      </c>
      <c r="J21" s="38">
        <f t="shared" si="2"/>
        <v>0</v>
      </c>
      <c r="L21" s="35" t="s">
        <v>31</v>
      </c>
      <c r="M21" s="32">
        <f t="shared" si="3"/>
        <v>0</v>
      </c>
      <c r="N21" s="35" t="s">
        <v>31</v>
      </c>
      <c r="O21" s="32">
        <f t="shared" si="4"/>
        <v>0</v>
      </c>
      <c r="X21" s="33" t="str">
        <f t="shared" si="5"/>
        <v>Sukoharjo</v>
      </c>
    </row>
    <row r="22" spans="1:24" ht="12.75" customHeight="1" x14ac:dyDescent="0.2">
      <c r="A22" s="34">
        <v>12</v>
      </c>
      <c r="B22" s="35" t="s">
        <v>32</v>
      </c>
      <c r="C22" s="36">
        <v>0</v>
      </c>
      <c r="D22" s="36">
        <v>0</v>
      </c>
      <c r="E22" s="36">
        <v>0</v>
      </c>
      <c r="F22" s="36">
        <f t="shared" si="0"/>
        <v>0</v>
      </c>
      <c r="G22" s="36">
        <v>0</v>
      </c>
      <c r="H22" s="36">
        <f t="shared" si="1"/>
        <v>0</v>
      </c>
      <c r="I22" s="37">
        <v>0</v>
      </c>
      <c r="J22" s="38">
        <f t="shared" si="2"/>
        <v>0</v>
      </c>
      <c r="L22" s="35" t="s">
        <v>32</v>
      </c>
      <c r="M22" s="32">
        <f t="shared" si="3"/>
        <v>0</v>
      </c>
      <c r="N22" s="35" t="s">
        <v>32</v>
      </c>
      <c r="O22" s="32">
        <f t="shared" si="4"/>
        <v>0</v>
      </c>
      <c r="X22" s="33" t="str">
        <f t="shared" si="5"/>
        <v>Wonogiri</v>
      </c>
    </row>
    <row r="23" spans="1:24" ht="12.75" customHeight="1" x14ac:dyDescent="0.2">
      <c r="A23" s="34">
        <v>13</v>
      </c>
      <c r="B23" s="35" t="s">
        <v>33</v>
      </c>
      <c r="C23" s="36">
        <v>0</v>
      </c>
      <c r="D23" s="36">
        <v>0</v>
      </c>
      <c r="E23" s="36">
        <v>0</v>
      </c>
      <c r="F23" s="36">
        <f t="shared" si="0"/>
        <v>0</v>
      </c>
      <c r="G23" s="36">
        <v>0</v>
      </c>
      <c r="H23" s="36">
        <f t="shared" si="1"/>
        <v>0</v>
      </c>
      <c r="I23" s="37">
        <v>0</v>
      </c>
      <c r="J23" s="38">
        <f t="shared" si="2"/>
        <v>0</v>
      </c>
      <c r="L23" s="35" t="s">
        <v>33</v>
      </c>
      <c r="M23" s="32">
        <f t="shared" si="3"/>
        <v>0</v>
      </c>
      <c r="N23" s="35" t="s">
        <v>33</v>
      </c>
      <c r="O23" s="32">
        <f t="shared" si="4"/>
        <v>0</v>
      </c>
      <c r="X23" s="33" t="str">
        <f t="shared" si="5"/>
        <v>Karanganyar</v>
      </c>
    </row>
    <row r="24" spans="1:24" ht="12.75" customHeight="1" x14ac:dyDescent="0.2">
      <c r="A24" s="34">
        <v>14</v>
      </c>
      <c r="B24" s="35" t="s">
        <v>34</v>
      </c>
      <c r="C24" s="36">
        <v>0</v>
      </c>
      <c r="D24" s="36">
        <v>0</v>
      </c>
      <c r="E24" s="36">
        <v>0</v>
      </c>
      <c r="F24" s="36">
        <f t="shared" si="0"/>
        <v>0</v>
      </c>
      <c r="G24" s="36">
        <v>0</v>
      </c>
      <c r="H24" s="36">
        <f t="shared" si="1"/>
        <v>0</v>
      </c>
      <c r="I24" s="37">
        <v>0</v>
      </c>
      <c r="J24" s="38">
        <f t="shared" si="2"/>
        <v>0</v>
      </c>
      <c r="L24" s="35" t="s">
        <v>34</v>
      </c>
      <c r="M24" s="32">
        <f t="shared" si="3"/>
        <v>0</v>
      </c>
      <c r="N24" s="35" t="s">
        <v>34</v>
      </c>
      <c r="O24" s="32">
        <f t="shared" si="4"/>
        <v>0</v>
      </c>
      <c r="X24" s="33" t="str">
        <f t="shared" si="5"/>
        <v>Sragen</v>
      </c>
    </row>
    <row r="25" spans="1:24" ht="12.75" customHeight="1" x14ac:dyDescent="0.2">
      <c r="A25" s="34">
        <v>15</v>
      </c>
      <c r="B25" s="35" t="s">
        <v>35</v>
      </c>
      <c r="C25" s="36">
        <v>0</v>
      </c>
      <c r="D25" s="36">
        <v>0</v>
      </c>
      <c r="E25" s="36">
        <v>0</v>
      </c>
      <c r="F25" s="36">
        <f t="shared" si="0"/>
        <v>0</v>
      </c>
      <c r="G25" s="36">
        <v>0</v>
      </c>
      <c r="H25" s="36">
        <f t="shared" si="1"/>
        <v>0</v>
      </c>
      <c r="I25" s="37">
        <v>0</v>
      </c>
      <c r="J25" s="38">
        <f t="shared" si="2"/>
        <v>0</v>
      </c>
      <c r="L25" s="35" t="s">
        <v>35</v>
      </c>
      <c r="M25" s="32">
        <f t="shared" si="3"/>
        <v>0</v>
      </c>
      <c r="N25" s="35" t="s">
        <v>35</v>
      </c>
      <c r="O25" s="32">
        <f t="shared" si="4"/>
        <v>0</v>
      </c>
      <c r="X25" s="33" t="str">
        <f t="shared" si="5"/>
        <v>Grobogan</v>
      </c>
    </row>
    <row r="26" spans="1:24" ht="12.75" customHeight="1" x14ac:dyDescent="0.2">
      <c r="A26" s="34">
        <v>16</v>
      </c>
      <c r="B26" s="35" t="s">
        <v>36</v>
      </c>
      <c r="C26" s="36">
        <v>0</v>
      </c>
      <c r="D26" s="36">
        <v>0</v>
      </c>
      <c r="E26" s="36">
        <v>0</v>
      </c>
      <c r="F26" s="36">
        <f t="shared" si="0"/>
        <v>0</v>
      </c>
      <c r="G26" s="36">
        <v>0</v>
      </c>
      <c r="H26" s="36">
        <f t="shared" si="1"/>
        <v>0</v>
      </c>
      <c r="I26" s="37">
        <v>0</v>
      </c>
      <c r="J26" s="38">
        <f t="shared" si="2"/>
        <v>0</v>
      </c>
      <c r="L26" s="35" t="s">
        <v>36</v>
      </c>
      <c r="M26" s="32">
        <f t="shared" si="3"/>
        <v>0</v>
      </c>
      <c r="N26" s="35" t="s">
        <v>36</v>
      </c>
      <c r="O26" s="32">
        <f t="shared" si="4"/>
        <v>0</v>
      </c>
      <c r="X26" s="33" t="str">
        <f t="shared" si="5"/>
        <v>Blora</v>
      </c>
    </row>
    <row r="27" spans="1:24" ht="12.75" customHeight="1" x14ac:dyDescent="0.2">
      <c r="A27" s="34">
        <v>17</v>
      </c>
      <c r="B27" s="35" t="s">
        <v>37</v>
      </c>
      <c r="C27" s="36">
        <v>0</v>
      </c>
      <c r="D27" s="36">
        <v>0</v>
      </c>
      <c r="E27" s="36">
        <v>0</v>
      </c>
      <c r="F27" s="36">
        <f t="shared" si="0"/>
        <v>0</v>
      </c>
      <c r="G27" s="36">
        <v>0</v>
      </c>
      <c r="H27" s="36">
        <f t="shared" si="1"/>
        <v>0</v>
      </c>
      <c r="I27" s="37">
        <v>0</v>
      </c>
      <c r="J27" s="38">
        <f t="shared" si="2"/>
        <v>0</v>
      </c>
      <c r="L27" s="35" t="s">
        <v>37</v>
      </c>
      <c r="M27" s="32">
        <f t="shared" si="3"/>
        <v>0</v>
      </c>
      <c r="N27" s="35" t="s">
        <v>37</v>
      </c>
      <c r="O27" s="32">
        <f t="shared" si="4"/>
        <v>0</v>
      </c>
      <c r="X27" s="33" t="str">
        <f t="shared" si="5"/>
        <v>Rembang</v>
      </c>
    </row>
    <row r="28" spans="1:24" ht="12.75" customHeight="1" x14ac:dyDescent="0.2">
      <c r="A28" s="34">
        <v>18</v>
      </c>
      <c r="B28" s="39" t="s">
        <v>38</v>
      </c>
      <c r="C28" s="36">
        <v>0</v>
      </c>
      <c r="D28" s="36">
        <v>0</v>
      </c>
      <c r="E28" s="36">
        <v>0</v>
      </c>
      <c r="F28" s="36">
        <f t="shared" si="0"/>
        <v>0</v>
      </c>
      <c r="G28" s="36">
        <v>0</v>
      </c>
      <c r="H28" s="36">
        <f t="shared" si="1"/>
        <v>0</v>
      </c>
      <c r="I28" s="37">
        <v>0</v>
      </c>
      <c r="J28" s="38">
        <f t="shared" si="2"/>
        <v>0</v>
      </c>
      <c r="L28" s="35" t="s">
        <v>38</v>
      </c>
      <c r="M28" s="32">
        <f t="shared" si="3"/>
        <v>0</v>
      </c>
      <c r="N28" s="35" t="s">
        <v>38</v>
      </c>
      <c r="O28" s="32">
        <f t="shared" si="4"/>
        <v>0</v>
      </c>
      <c r="X28" s="33" t="str">
        <f t="shared" si="5"/>
        <v>Pati</v>
      </c>
    </row>
    <row r="29" spans="1:24" ht="12.75" customHeight="1" x14ac:dyDescent="0.2">
      <c r="A29" s="34">
        <v>19</v>
      </c>
      <c r="B29" s="39" t="s">
        <v>39</v>
      </c>
      <c r="C29" s="36">
        <v>0</v>
      </c>
      <c r="D29" s="36">
        <v>0</v>
      </c>
      <c r="E29" s="36">
        <v>0</v>
      </c>
      <c r="F29" s="36">
        <f t="shared" si="0"/>
        <v>0</v>
      </c>
      <c r="G29" s="36">
        <v>0</v>
      </c>
      <c r="H29" s="36">
        <f t="shared" si="1"/>
        <v>0</v>
      </c>
      <c r="I29" s="37">
        <v>0</v>
      </c>
      <c r="J29" s="38">
        <f t="shared" si="2"/>
        <v>0</v>
      </c>
      <c r="L29" s="35" t="s">
        <v>39</v>
      </c>
      <c r="M29" s="32">
        <f t="shared" si="3"/>
        <v>0</v>
      </c>
      <c r="N29" s="35" t="s">
        <v>39</v>
      </c>
      <c r="O29" s="32">
        <f t="shared" si="4"/>
        <v>0</v>
      </c>
      <c r="X29" s="33" t="str">
        <f t="shared" si="5"/>
        <v>Kudus</v>
      </c>
    </row>
    <row r="30" spans="1:24" ht="12.75" customHeight="1" x14ac:dyDescent="0.2">
      <c r="A30" s="34">
        <v>20</v>
      </c>
      <c r="B30" s="39" t="s">
        <v>40</v>
      </c>
      <c r="C30" s="36">
        <v>0</v>
      </c>
      <c r="D30" s="36">
        <v>0</v>
      </c>
      <c r="E30" s="36">
        <v>0</v>
      </c>
      <c r="F30" s="36">
        <f t="shared" si="0"/>
        <v>0</v>
      </c>
      <c r="G30" s="36">
        <v>0</v>
      </c>
      <c r="H30" s="36">
        <f t="shared" si="1"/>
        <v>0</v>
      </c>
      <c r="I30" s="37">
        <v>0</v>
      </c>
      <c r="J30" s="38">
        <f t="shared" si="2"/>
        <v>0</v>
      </c>
      <c r="L30" s="35" t="s">
        <v>40</v>
      </c>
      <c r="M30" s="32">
        <f t="shared" si="3"/>
        <v>0</v>
      </c>
      <c r="N30" s="35" t="s">
        <v>40</v>
      </c>
      <c r="O30" s="32">
        <f t="shared" si="4"/>
        <v>0</v>
      </c>
      <c r="X30" s="33" t="str">
        <f t="shared" si="5"/>
        <v>Jepara</v>
      </c>
    </row>
    <row r="31" spans="1:24" ht="12.75" customHeight="1" x14ac:dyDescent="0.2">
      <c r="A31" s="34">
        <v>21</v>
      </c>
      <c r="B31" s="39" t="s">
        <v>41</v>
      </c>
      <c r="C31" s="36">
        <v>0</v>
      </c>
      <c r="D31" s="36">
        <v>0</v>
      </c>
      <c r="E31" s="36">
        <v>0</v>
      </c>
      <c r="F31" s="36">
        <f t="shared" si="0"/>
        <v>0</v>
      </c>
      <c r="G31" s="36">
        <v>0</v>
      </c>
      <c r="H31" s="36">
        <f t="shared" si="1"/>
        <v>0</v>
      </c>
      <c r="I31" s="37">
        <v>0</v>
      </c>
      <c r="J31" s="38">
        <f t="shared" si="2"/>
        <v>0</v>
      </c>
      <c r="L31" s="35" t="s">
        <v>41</v>
      </c>
      <c r="M31" s="32">
        <f t="shared" si="3"/>
        <v>0</v>
      </c>
      <c r="N31" s="35" t="s">
        <v>41</v>
      </c>
      <c r="O31" s="32">
        <f t="shared" si="4"/>
        <v>0</v>
      </c>
      <c r="X31" s="33" t="str">
        <f t="shared" si="5"/>
        <v>Demak</v>
      </c>
    </row>
    <row r="32" spans="1:24" ht="12.75" customHeight="1" x14ac:dyDescent="0.2">
      <c r="A32" s="34">
        <v>22</v>
      </c>
      <c r="B32" s="39" t="s">
        <v>42</v>
      </c>
      <c r="C32" s="36">
        <v>0</v>
      </c>
      <c r="D32" s="36">
        <v>0</v>
      </c>
      <c r="E32" s="36">
        <v>0</v>
      </c>
      <c r="F32" s="36">
        <f t="shared" si="0"/>
        <v>0</v>
      </c>
      <c r="G32" s="36">
        <v>0</v>
      </c>
      <c r="H32" s="36">
        <f t="shared" si="1"/>
        <v>0</v>
      </c>
      <c r="I32" s="37">
        <v>0</v>
      </c>
      <c r="J32" s="38">
        <f t="shared" si="2"/>
        <v>0</v>
      </c>
      <c r="L32" s="35" t="s">
        <v>42</v>
      </c>
      <c r="M32" s="32">
        <f t="shared" si="3"/>
        <v>0</v>
      </c>
      <c r="N32" s="35" t="s">
        <v>42</v>
      </c>
      <c r="O32" s="32">
        <f t="shared" si="4"/>
        <v>0</v>
      </c>
      <c r="X32" s="33" t="str">
        <f t="shared" si="5"/>
        <v>Semarang</v>
      </c>
    </row>
    <row r="33" spans="1:24" ht="12.75" customHeight="1" x14ac:dyDescent="0.2">
      <c r="A33" s="34">
        <v>23</v>
      </c>
      <c r="B33" s="39" t="s">
        <v>43</v>
      </c>
      <c r="C33" s="36">
        <v>0</v>
      </c>
      <c r="D33" s="36">
        <v>0</v>
      </c>
      <c r="E33" s="36">
        <v>0</v>
      </c>
      <c r="F33" s="36">
        <f t="shared" si="0"/>
        <v>0</v>
      </c>
      <c r="G33" s="36">
        <v>0</v>
      </c>
      <c r="H33" s="36">
        <f t="shared" si="1"/>
        <v>0</v>
      </c>
      <c r="I33" s="37">
        <v>0</v>
      </c>
      <c r="J33" s="38">
        <f t="shared" si="2"/>
        <v>0</v>
      </c>
      <c r="L33" s="35" t="s">
        <v>43</v>
      </c>
      <c r="M33" s="32">
        <f t="shared" si="3"/>
        <v>0</v>
      </c>
      <c r="N33" s="35" t="s">
        <v>43</v>
      </c>
      <c r="O33" s="32">
        <f t="shared" si="4"/>
        <v>0</v>
      </c>
      <c r="X33" s="33" t="str">
        <f t="shared" si="5"/>
        <v>Temanggung</v>
      </c>
    </row>
    <row r="34" spans="1:24" ht="12.75" customHeight="1" x14ac:dyDescent="0.2">
      <c r="A34" s="34">
        <v>24</v>
      </c>
      <c r="B34" s="39" t="s">
        <v>44</v>
      </c>
      <c r="C34" s="36">
        <v>0</v>
      </c>
      <c r="D34" s="36">
        <v>0</v>
      </c>
      <c r="E34" s="36">
        <v>0</v>
      </c>
      <c r="F34" s="36">
        <f t="shared" si="0"/>
        <v>0</v>
      </c>
      <c r="G34" s="36">
        <v>0</v>
      </c>
      <c r="H34" s="36">
        <f t="shared" si="1"/>
        <v>0</v>
      </c>
      <c r="I34" s="37">
        <v>0</v>
      </c>
      <c r="J34" s="38">
        <f t="shared" si="2"/>
        <v>0</v>
      </c>
      <c r="L34" s="35" t="s">
        <v>44</v>
      </c>
      <c r="M34" s="32">
        <f t="shared" si="3"/>
        <v>0</v>
      </c>
      <c r="N34" s="35" t="s">
        <v>44</v>
      </c>
      <c r="O34" s="32">
        <f t="shared" si="4"/>
        <v>0</v>
      </c>
      <c r="X34" s="33" t="str">
        <f t="shared" si="5"/>
        <v>Kendal</v>
      </c>
    </row>
    <row r="35" spans="1:24" ht="12.75" customHeight="1" x14ac:dyDescent="0.2">
      <c r="A35" s="34">
        <v>25</v>
      </c>
      <c r="B35" s="39" t="s">
        <v>45</v>
      </c>
      <c r="C35" s="36">
        <v>0</v>
      </c>
      <c r="D35" s="36">
        <v>0</v>
      </c>
      <c r="E35" s="36">
        <v>0</v>
      </c>
      <c r="F35" s="36">
        <f t="shared" si="0"/>
        <v>0</v>
      </c>
      <c r="G35" s="36">
        <v>0</v>
      </c>
      <c r="H35" s="36">
        <f t="shared" si="1"/>
        <v>0</v>
      </c>
      <c r="I35" s="37">
        <v>0</v>
      </c>
      <c r="J35" s="38">
        <f t="shared" si="2"/>
        <v>0</v>
      </c>
      <c r="L35" s="35" t="s">
        <v>45</v>
      </c>
      <c r="M35" s="32">
        <f t="shared" si="3"/>
        <v>0</v>
      </c>
      <c r="N35" s="35" t="s">
        <v>45</v>
      </c>
      <c r="O35" s="32">
        <f t="shared" si="4"/>
        <v>0</v>
      </c>
      <c r="X35" s="33" t="str">
        <f t="shared" si="5"/>
        <v>Batang</v>
      </c>
    </row>
    <row r="36" spans="1:24" ht="12.75" customHeight="1" x14ac:dyDescent="0.2">
      <c r="A36" s="34">
        <v>26</v>
      </c>
      <c r="B36" s="39" t="s">
        <v>46</v>
      </c>
      <c r="C36" s="36">
        <v>0</v>
      </c>
      <c r="D36" s="36">
        <v>0</v>
      </c>
      <c r="E36" s="36">
        <v>0</v>
      </c>
      <c r="F36" s="36">
        <f t="shared" si="0"/>
        <v>0</v>
      </c>
      <c r="G36" s="36">
        <v>0</v>
      </c>
      <c r="H36" s="36">
        <f t="shared" si="1"/>
        <v>0</v>
      </c>
      <c r="I36" s="37">
        <v>0</v>
      </c>
      <c r="J36" s="38">
        <f t="shared" si="2"/>
        <v>0</v>
      </c>
      <c r="L36" s="35" t="s">
        <v>46</v>
      </c>
      <c r="M36" s="32">
        <f t="shared" si="3"/>
        <v>0</v>
      </c>
      <c r="N36" s="35" t="s">
        <v>46</v>
      </c>
      <c r="O36" s="32">
        <f t="shared" si="4"/>
        <v>0</v>
      </c>
      <c r="X36" s="33" t="str">
        <f t="shared" si="5"/>
        <v>Pekalongan</v>
      </c>
    </row>
    <row r="37" spans="1:24" ht="12.75" customHeight="1" x14ac:dyDescent="0.2">
      <c r="A37" s="34">
        <v>27</v>
      </c>
      <c r="B37" s="39" t="s">
        <v>47</v>
      </c>
      <c r="C37" s="36">
        <v>0</v>
      </c>
      <c r="D37" s="36">
        <v>0</v>
      </c>
      <c r="E37" s="36">
        <v>0</v>
      </c>
      <c r="F37" s="36">
        <f t="shared" si="0"/>
        <v>0</v>
      </c>
      <c r="G37" s="36">
        <v>0</v>
      </c>
      <c r="H37" s="36">
        <f t="shared" si="1"/>
        <v>0</v>
      </c>
      <c r="I37" s="37">
        <v>0</v>
      </c>
      <c r="J37" s="38">
        <f t="shared" si="2"/>
        <v>0</v>
      </c>
      <c r="L37" s="35" t="s">
        <v>47</v>
      </c>
      <c r="M37" s="32">
        <f t="shared" si="3"/>
        <v>0</v>
      </c>
      <c r="N37" s="35" t="s">
        <v>47</v>
      </c>
      <c r="O37" s="32">
        <f t="shared" si="4"/>
        <v>0</v>
      </c>
      <c r="X37" s="33" t="str">
        <f t="shared" si="5"/>
        <v>Pemalang</v>
      </c>
    </row>
    <row r="38" spans="1:24" ht="12.75" customHeight="1" x14ac:dyDescent="0.2">
      <c r="A38" s="34">
        <v>28</v>
      </c>
      <c r="B38" s="39" t="s">
        <v>48</v>
      </c>
      <c r="C38" s="36">
        <v>0</v>
      </c>
      <c r="D38" s="36">
        <v>0</v>
      </c>
      <c r="E38" s="36">
        <v>0</v>
      </c>
      <c r="F38" s="36">
        <f t="shared" si="0"/>
        <v>0</v>
      </c>
      <c r="G38" s="36">
        <v>0</v>
      </c>
      <c r="H38" s="36">
        <f t="shared" si="1"/>
        <v>0</v>
      </c>
      <c r="I38" s="37">
        <v>0</v>
      </c>
      <c r="J38" s="38">
        <f t="shared" si="2"/>
        <v>0</v>
      </c>
      <c r="L38" s="35" t="s">
        <v>48</v>
      </c>
      <c r="M38" s="32">
        <f t="shared" si="3"/>
        <v>0</v>
      </c>
      <c r="N38" s="35" t="s">
        <v>48</v>
      </c>
      <c r="O38" s="32">
        <f t="shared" si="4"/>
        <v>0</v>
      </c>
      <c r="X38" s="33" t="str">
        <f t="shared" si="5"/>
        <v>Tegal</v>
      </c>
    </row>
    <row r="39" spans="1:24" ht="12.75" customHeight="1" x14ac:dyDescent="0.2">
      <c r="A39" s="34">
        <v>29</v>
      </c>
      <c r="B39" s="39" t="s">
        <v>49</v>
      </c>
      <c r="C39" s="36">
        <v>0</v>
      </c>
      <c r="D39" s="36">
        <v>0</v>
      </c>
      <c r="E39" s="36">
        <v>0</v>
      </c>
      <c r="F39" s="36">
        <f t="shared" si="0"/>
        <v>0</v>
      </c>
      <c r="G39" s="36">
        <v>0</v>
      </c>
      <c r="H39" s="36">
        <f t="shared" si="1"/>
        <v>0</v>
      </c>
      <c r="I39" s="37">
        <v>0</v>
      </c>
      <c r="J39" s="38">
        <f t="shared" si="2"/>
        <v>0</v>
      </c>
      <c r="L39" s="35" t="s">
        <v>49</v>
      </c>
      <c r="M39" s="32">
        <f t="shared" si="3"/>
        <v>0</v>
      </c>
      <c r="N39" s="35" t="s">
        <v>49</v>
      </c>
      <c r="O39" s="32">
        <f t="shared" si="4"/>
        <v>0</v>
      </c>
      <c r="X39" s="33" t="str">
        <f t="shared" si="5"/>
        <v>Brebes</v>
      </c>
    </row>
    <row r="40" spans="1:24" ht="12.75" customHeight="1" x14ac:dyDescent="0.2">
      <c r="A40" s="34">
        <v>30</v>
      </c>
      <c r="B40" s="39" t="s">
        <v>50</v>
      </c>
      <c r="C40" s="36">
        <v>0</v>
      </c>
      <c r="D40" s="36">
        <v>0</v>
      </c>
      <c r="E40" s="36">
        <v>0</v>
      </c>
      <c r="F40" s="36">
        <f t="shared" si="0"/>
        <v>0</v>
      </c>
      <c r="G40" s="36">
        <v>0</v>
      </c>
      <c r="H40" s="36">
        <f t="shared" si="1"/>
        <v>0</v>
      </c>
      <c r="I40" s="37">
        <v>0</v>
      </c>
      <c r="J40" s="38">
        <f t="shared" si="2"/>
        <v>0</v>
      </c>
      <c r="L40" s="35" t="s">
        <v>50</v>
      </c>
      <c r="M40" s="32">
        <f t="shared" si="3"/>
        <v>0</v>
      </c>
      <c r="N40" s="35" t="s">
        <v>50</v>
      </c>
      <c r="O40" s="32">
        <f t="shared" si="4"/>
        <v>0</v>
      </c>
      <c r="X40" s="33" t="str">
        <f t="shared" si="5"/>
        <v>Kota Surakarta</v>
      </c>
    </row>
    <row r="41" spans="1:24" ht="12.75" customHeight="1" x14ac:dyDescent="0.2">
      <c r="A41" s="34">
        <v>31</v>
      </c>
      <c r="B41" s="39" t="s">
        <v>51</v>
      </c>
      <c r="C41" s="36">
        <v>0</v>
      </c>
      <c r="D41" s="36">
        <v>0</v>
      </c>
      <c r="E41" s="36">
        <v>0</v>
      </c>
      <c r="F41" s="36">
        <f t="shared" si="0"/>
        <v>0</v>
      </c>
      <c r="G41" s="36">
        <v>0</v>
      </c>
      <c r="H41" s="36">
        <f t="shared" si="1"/>
        <v>0</v>
      </c>
      <c r="I41" s="37">
        <v>0</v>
      </c>
      <c r="J41" s="38">
        <f t="shared" si="2"/>
        <v>0</v>
      </c>
      <c r="L41" s="35" t="s">
        <v>51</v>
      </c>
      <c r="M41" s="32">
        <f t="shared" si="3"/>
        <v>0</v>
      </c>
      <c r="N41" s="35" t="s">
        <v>51</v>
      </c>
      <c r="O41" s="32">
        <f t="shared" si="4"/>
        <v>0</v>
      </c>
      <c r="X41" s="33" t="str">
        <f t="shared" si="5"/>
        <v>Kota Salatiga</v>
      </c>
    </row>
    <row r="42" spans="1:24" ht="12.75" customHeight="1" x14ac:dyDescent="0.2">
      <c r="A42" s="40">
        <v>32</v>
      </c>
      <c r="B42" s="41" t="s">
        <v>52</v>
      </c>
      <c r="C42" s="36">
        <v>0</v>
      </c>
      <c r="D42" s="36">
        <v>0</v>
      </c>
      <c r="E42" s="36">
        <v>0</v>
      </c>
      <c r="F42" s="36">
        <f t="shared" si="0"/>
        <v>0</v>
      </c>
      <c r="G42" s="36">
        <v>0</v>
      </c>
      <c r="H42" s="36">
        <f t="shared" si="1"/>
        <v>0</v>
      </c>
      <c r="I42" s="37">
        <v>0</v>
      </c>
      <c r="J42" s="42">
        <f t="shared" si="2"/>
        <v>0</v>
      </c>
      <c r="L42" s="43" t="s">
        <v>52</v>
      </c>
      <c r="M42" s="32">
        <f t="shared" si="3"/>
        <v>0</v>
      </c>
      <c r="N42" s="43" t="s">
        <v>52</v>
      </c>
      <c r="O42" s="32">
        <f t="shared" si="4"/>
        <v>0</v>
      </c>
      <c r="X42" s="33" t="str">
        <f t="shared" si="5"/>
        <v>Kota Semarang</v>
      </c>
    </row>
    <row r="43" spans="1:24" ht="12.75" customHeight="1" x14ac:dyDescent="0.2">
      <c r="A43" s="44" t="s">
        <v>53</v>
      </c>
      <c r="B43" s="45"/>
      <c r="C43" s="46">
        <f t="shared" ref="C43:E43" si="6">SUM(C$11:C$42)</f>
        <v>0</v>
      </c>
      <c r="D43" s="46">
        <f t="shared" si="6"/>
        <v>0</v>
      </c>
      <c r="E43" s="46">
        <f t="shared" si="6"/>
        <v>0</v>
      </c>
      <c r="F43" s="46">
        <f>C43+D43+E43</f>
        <v>0</v>
      </c>
      <c r="G43" s="46">
        <f>SUM(G$11:G$42)</f>
        <v>0</v>
      </c>
      <c r="H43" s="46">
        <f>IFERROR(G43*1000/D43,0)</f>
        <v>0</v>
      </c>
      <c r="I43" s="46">
        <f>SUM(I$11:I$42)</f>
        <v>0</v>
      </c>
      <c r="J43" s="47">
        <f t="shared" si="2"/>
        <v>0</v>
      </c>
      <c r="L43" s="48"/>
      <c r="M43" s="32"/>
      <c r="N43" s="48"/>
      <c r="O43" s="32"/>
    </row>
    <row r="44" spans="1:24" ht="12.75" customHeight="1" x14ac:dyDescent="0.2">
      <c r="A44" s="44" t="s">
        <v>54</v>
      </c>
      <c r="B44" s="45"/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7">
        <v>0</v>
      </c>
      <c r="L44" s="48"/>
      <c r="M44" s="32"/>
      <c r="N44" s="48"/>
      <c r="O44" s="32"/>
    </row>
    <row r="45" spans="1:24" ht="12.75" customHeight="1" x14ac:dyDescent="0.2">
      <c r="A45" s="44" t="s">
        <v>55</v>
      </c>
      <c r="B45" s="45"/>
      <c r="C45" s="46">
        <v>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7">
        <v>0</v>
      </c>
      <c r="L45" s="48"/>
      <c r="M45" s="32"/>
      <c r="N45" s="48"/>
      <c r="O45" s="32"/>
    </row>
    <row r="46" spans="1:24" ht="12.75" customHeight="1" x14ac:dyDescent="0.2">
      <c r="A46" s="44" t="s">
        <v>56</v>
      </c>
      <c r="B46" s="45"/>
      <c r="C46" s="46">
        <v>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7">
        <v>0</v>
      </c>
      <c r="L46" s="48"/>
      <c r="M46" s="32"/>
      <c r="N46" s="48"/>
      <c r="O46" s="32"/>
    </row>
    <row r="47" spans="1:24" ht="12.75" customHeight="1" x14ac:dyDescent="0.2">
      <c r="A47" s="44" t="s">
        <v>57</v>
      </c>
      <c r="B47" s="45"/>
      <c r="C47" s="46">
        <v>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7">
        <v>0</v>
      </c>
      <c r="L47" s="48"/>
      <c r="M47" s="32"/>
      <c r="N47" s="48"/>
      <c r="O47" s="32"/>
    </row>
    <row r="48" spans="1:24" ht="12.75" customHeight="1" x14ac:dyDescent="0.2">
      <c r="A48" s="44" t="s">
        <v>58</v>
      </c>
      <c r="B48" s="45"/>
      <c r="C48" s="46">
        <v>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7">
        <v>0</v>
      </c>
      <c r="L48" s="48"/>
      <c r="M48" s="32"/>
      <c r="N48" s="48"/>
      <c r="O48" s="32"/>
    </row>
    <row r="49" spans="1:10" ht="12.75" hidden="1" customHeight="1" x14ac:dyDescent="0.2">
      <c r="A49" s="44" t="s">
        <v>59</v>
      </c>
      <c r="B49" s="45"/>
      <c r="C49" s="46">
        <v>0</v>
      </c>
      <c r="D49" s="46">
        <v>0</v>
      </c>
      <c r="E49" s="46">
        <v>110</v>
      </c>
      <c r="F49" s="46">
        <v>110</v>
      </c>
      <c r="G49" s="46">
        <v>0</v>
      </c>
      <c r="H49" s="46">
        <v>0</v>
      </c>
      <c r="I49" s="46">
        <v>557</v>
      </c>
      <c r="J49" s="47">
        <v>0.19748653500897667</v>
      </c>
    </row>
    <row r="50" spans="1:10" ht="12.75" hidden="1" customHeight="1" x14ac:dyDescent="0.2">
      <c r="A50" s="44" t="s">
        <v>60</v>
      </c>
      <c r="B50" s="45"/>
      <c r="C50" s="46">
        <v>0</v>
      </c>
      <c r="D50" s="46">
        <v>0</v>
      </c>
      <c r="E50" s="46">
        <v>110</v>
      </c>
      <c r="F50" s="46">
        <v>110</v>
      </c>
      <c r="G50" s="46">
        <v>0</v>
      </c>
      <c r="H50" s="46">
        <v>0</v>
      </c>
      <c r="I50" s="46">
        <v>557</v>
      </c>
      <c r="J50" s="47">
        <v>5.0636363636363635</v>
      </c>
    </row>
    <row r="51" spans="1:10" ht="12.75" hidden="1" customHeight="1" x14ac:dyDescent="0.2">
      <c r="A51" s="44" t="s">
        <v>61</v>
      </c>
      <c r="B51" s="45"/>
      <c r="C51" s="46">
        <v>0</v>
      </c>
      <c r="D51" s="46">
        <v>0</v>
      </c>
      <c r="E51" s="46">
        <v>110</v>
      </c>
      <c r="F51" s="46">
        <v>110</v>
      </c>
      <c r="G51" s="46">
        <v>0</v>
      </c>
      <c r="H51" s="46">
        <v>0</v>
      </c>
      <c r="I51" s="46">
        <v>557</v>
      </c>
      <c r="J51" s="47">
        <v>5.0636363636363635</v>
      </c>
    </row>
    <row r="52" spans="1:10" ht="12.75" hidden="1" customHeight="1" x14ac:dyDescent="0.2">
      <c r="A52" s="44" t="s">
        <v>62</v>
      </c>
      <c r="B52" s="45"/>
      <c r="C52" s="46">
        <v>0</v>
      </c>
      <c r="D52" s="46">
        <v>0</v>
      </c>
      <c r="E52" s="46">
        <v>110</v>
      </c>
      <c r="F52" s="46">
        <v>110</v>
      </c>
      <c r="G52" s="46">
        <v>0</v>
      </c>
      <c r="H52" s="46">
        <v>0</v>
      </c>
      <c r="I52" s="46">
        <v>557</v>
      </c>
      <c r="J52" s="47">
        <v>5.0636363636363635</v>
      </c>
    </row>
    <row r="53" spans="1:10" ht="12.75" hidden="1" customHeight="1" x14ac:dyDescent="0.2">
      <c r="A53" s="44" t="s">
        <v>63</v>
      </c>
      <c r="B53" s="45"/>
      <c r="C53" s="46">
        <v>0</v>
      </c>
      <c r="D53" s="46">
        <v>0</v>
      </c>
      <c r="E53" s="46">
        <v>110</v>
      </c>
      <c r="F53" s="46">
        <v>110</v>
      </c>
      <c r="G53" s="46">
        <v>0</v>
      </c>
      <c r="H53" s="46">
        <v>0</v>
      </c>
      <c r="I53" s="46">
        <v>557</v>
      </c>
      <c r="J53" s="47">
        <v>5.0599999999999996</v>
      </c>
    </row>
    <row r="54" spans="1:10" ht="12.75" hidden="1" customHeight="1" x14ac:dyDescent="0.2">
      <c r="A54" s="44" t="s">
        <v>64</v>
      </c>
      <c r="B54" s="45"/>
      <c r="C54" s="46">
        <v>600</v>
      </c>
      <c r="D54" s="46">
        <v>104</v>
      </c>
      <c r="E54" s="46">
        <v>6</v>
      </c>
      <c r="F54" s="46">
        <v>710</v>
      </c>
      <c r="G54" s="49">
        <v>0</v>
      </c>
      <c r="H54" s="50">
        <v>0</v>
      </c>
      <c r="I54" s="50">
        <v>557</v>
      </c>
      <c r="J54" s="47">
        <v>0.78450704225352108</v>
      </c>
    </row>
    <row r="55" spans="1:10" ht="12.75" hidden="1" customHeight="1" x14ac:dyDescent="0.2">
      <c r="A55" s="44" t="s">
        <v>65</v>
      </c>
      <c r="B55" s="45"/>
      <c r="C55" s="46">
        <v>704</v>
      </c>
      <c r="D55" s="46">
        <v>5</v>
      </c>
      <c r="E55" s="46">
        <v>1</v>
      </c>
      <c r="F55" s="46">
        <v>710</v>
      </c>
      <c r="G55" s="49">
        <v>4.88</v>
      </c>
      <c r="H55" s="50">
        <v>976</v>
      </c>
      <c r="I55" s="50">
        <v>557</v>
      </c>
      <c r="J55" s="47">
        <v>0.19748653500897667</v>
      </c>
    </row>
    <row r="56" spans="1:10" ht="12.75" hidden="1" customHeight="1" x14ac:dyDescent="0.2">
      <c r="A56" s="51" t="s">
        <v>66</v>
      </c>
      <c r="B56" s="45"/>
      <c r="C56" s="46">
        <v>99</v>
      </c>
      <c r="D56" s="46">
        <v>5</v>
      </c>
      <c r="E56" s="46">
        <v>1</v>
      </c>
      <c r="F56" s="46"/>
      <c r="G56" s="49">
        <v>3.49</v>
      </c>
      <c r="H56" s="50">
        <v>698</v>
      </c>
      <c r="I56" s="50">
        <v>557</v>
      </c>
      <c r="J56" s="47">
        <v>0.18871252204585537</v>
      </c>
    </row>
    <row r="57" spans="1:10" ht="12.75" hidden="1" customHeight="1" x14ac:dyDescent="0.2">
      <c r="A57" s="51" t="s">
        <v>67</v>
      </c>
      <c r="B57" s="45"/>
      <c r="C57" s="46">
        <v>101</v>
      </c>
      <c r="D57" s="46">
        <v>5</v>
      </c>
      <c r="E57" s="46">
        <v>1</v>
      </c>
      <c r="F57" s="46"/>
      <c r="G57" s="49">
        <v>3.72</v>
      </c>
      <c r="H57" s="50">
        <v>744</v>
      </c>
      <c r="I57" s="50">
        <v>567</v>
      </c>
      <c r="J57" s="47">
        <v>0.16620689655172413</v>
      </c>
    </row>
    <row r="58" spans="1:10" ht="12.75" customHeight="1" x14ac:dyDescent="0.2">
      <c r="A58" s="52"/>
      <c r="B58" s="52" t="s">
        <v>68</v>
      </c>
      <c r="C58" s="53"/>
      <c r="D58" s="53"/>
      <c r="E58" s="53"/>
      <c r="F58" s="53"/>
      <c r="G58" s="54"/>
      <c r="H58" s="53"/>
      <c r="I58" s="55"/>
      <c r="J58" s="55"/>
    </row>
    <row r="59" spans="1:10" ht="12.75" customHeight="1" x14ac:dyDescent="0.2"/>
    <row r="60" spans="1:10" ht="12.75" customHeight="1" x14ac:dyDescent="0.2"/>
    <row r="61" spans="1:10" ht="12.75" customHeight="1" x14ac:dyDescent="0.2"/>
    <row r="62" spans="1:10" ht="12.75" customHeight="1" x14ac:dyDescent="0.2">
      <c r="B62" s="56" t="s">
        <v>69</v>
      </c>
      <c r="C62" s="56" t="s">
        <v>70</v>
      </c>
    </row>
    <row r="63" spans="1:10" ht="12.75" customHeight="1" x14ac:dyDescent="0.2">
      <c r="B63" s="56" t="str">
        <f ca="1">RIGHT(INDIRECT("A43"),4)</f>
        <v>2023</v>
      </c>
      <c r="C63" s="57">
        <f ca="1">INDIRECT("g43")</f>
        <v>0</v>
      </c>
    </row>
    <row r="64" spans="1:10" ht="12.75" customHeight="1" x14ac:dyDescent="0.2">
      <c r="B64" s="56" t="str">
        <f ca="1">RIGHT(INDIRECT("A44"),4)</f>
        <v>2022</v>
      </c>
      <c r="C64" s="57">
        <f ca="1">INDIRECT("g44")</f>
        <v>0</v>
      </c>
    </row>
    <row r="65" spans="2:3" ht="12.75" customHeight="1" x14ac:dyDescent="0.2">
      <c r="B65" s="56" t="str">
        <f ca="1">RIGHT(INDIRECT("A45"),4)</f>
        <v>2021</v>
      </c>
      <c r="C65" s="57">
        <f ca="1">INDIRECT("g45")</f>
        <v>0</v>
      </c>
    </row>
    <row r="66" spans="2:3" ht="12.75" customHeight="1" x14ac:dyDescent="0.2">
      <c r="B66" s="56" t="str">
        <f ca="1">RIGHT(INDIRECT("A46"),4)</f>
        <v>2020</v>
      </c>
      <c r="C66" s="57">
        <f ca="1">INDIRECT("g46")</f>
        <v>0</v>
      </c>
    </row>
    <row r="67" spans="2:3" ht="12.75" customHeight="1" x14ac:dyDescent="0.2">
      <c r="B67" s="56" t="str">
        <f ca="1">RIGHT(INDIRECT("A47"),4)</f>
        <v>2019</v>
      </c>
      <c r="C67" s="57">
        <f ca="1">INDIRECT("g47")</f>
        <v>0</v>
      </c>
    </row>
    <row r="68" spans="2:3" ht="12.75" customHeight="1" x14ac:dyDescent="0.2">
      <c r="B68" s="56" t="str">
        <f ca="1">RIGHT(INDIRECT("A48"),4)</f>
        <v>2018</v>
      </c>
      <c r="C68" s="57">
        <f ca="1">INDIRECT("g48")</f>
        <v>0</v>
      </c>
    </row>
    <row r="69" spans="2:3" ht="12.75" customHeight="1" x14ac:dyDescent="0.2">
      <c r="B69" s="56" t="str">
        <f ca="1">RIGHT(INDIRECT("A49"),4)</f>
        <v>2017</v>
      </c>
      <c r="C69" s="57">
        <f ca="1">INDIRECT("g49")</f>
        <v>0</v>
      </c>
    </row>
    <row r="70" spans="2:3" ht="12.75" customHeight="1" x14ac:dyDescent="0.2">
      <c r="B70" s="56" t="str">
        <f ca="1">RIGHT(INDIRECT("A50"),4)</f>
        <v>2016</v>
      </c>
      <c r="C70" s="57">
        <f ca="1">INDIRECT("g50")</f>
        <v>0</v>
      </c>
    </row>
    <row r="71" spans="2:3" ht="12.75" customHeight="1" x14ac:dyDescent="0.2">
      <c r="B71" s="56" t="str">
        <f ca="1">RIGHT(INDIRECT("A51"),4)</f>
        <v>2015</v>
      </c>
      <c r="C71" s="57">
        <f ca="1">INDIRECT("g51")</f>
        <v>0</v>
      </c>
    </row>
    <row r="72" spans="2:3" ht="12.75" customHeight="1" x14ac:dyDescent="0.2">
      <c r="B72" s="56" t="str">
        <f ca="1">RIGHT(INDIRECT("A52"),4)</f>
        <v>2014</v>
      </c>
      <c r="C72" s="57">
        <f ca="1">INDIRECT("g52")</f>
        <v>0</v>
      </c>
    </row>
    <row r="73" spans="2:3" ht="12.75" customHeight="1" x14ac:dyDescent="0.2">
      <c r="B73" s="56" t="str">
        <f ca="1">RIGHT(INDIRECT("A53"),4)</f>
        <v>2013</v>
      </c>
      <c r="C73" s="57">
        <f ca="1">INDIRECT("g53")</f>
        <v>0</v>
      </c>
    </row>
    <row r="74" spans="2:3" ht="12.75" customHeight="1" x14ac:dyDescent="0.2">
      <c r="B74" s="56" t="str">
        <f ca="1">RIGHT(INDIRECT("A54"),4)</f>
        <v>2012</v>
      </c>
      <c r="C74" s="57">
        <f ca="1">INDIRECT("g54")</f>
        <v>0</v>
      </c>
    </row>
    <row r="75" spans="2:3" ht="12.75" customHeight="1" x14ac:dyDescent="0.2">
      <c r="B75" s="31" t="str">
        <f ca="1">RIGHT(INDIRECT("A55"),4)</f>
        <v>2011</v>
      </c>
      <c r="C75" s="57">
        <f ca="1">INDIRECT("g55")</f>
        <v>4.88</v>
      </c>
    </row>
    <row r="76" spans="2:3" ht="12.75" customHeight="1" x14ac:dyDescent="0.2"/>
    <row r="77" spans="2:3" ht="12.75" customHeight="1" x14ac:dyDescent="0.2"/>
    <row r="78" spans="2:3" ht="12.75" customHeight="1" x14ac:dyDescent="0.2"/>
    <row r="79" spans="2:3" ht="12.75" customHeight="1" x14ac:dyDescent="0.2"/>
    <row r="80" spans="2:3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34">
    <mergeCell ref="A53:B53"/>
    <mergeCell ref="A54:B54"/>
    <mergeCell ref="A55:B55"/>
    <mergeCell ref="A56:B56"/>
    <mergeCell ref="A57:B57"/>
    <mergeCell ref="A47:B47"/>
    <mergeCell ref="A48:B48"/>
    <mergeCell ref="A49:B49"/>
    <mergeCell ref="A50:B50"/>
    <mergeCell ref="A51:B51"/>
    <mergeCell ref="A52:B52"/>
    <mergeCell ref="L8:M9"/>
    <mergeCell ref="N8:O9"/>
    <mergeCell ref="A43:B43"/>
    <mergeCell ref="A44:B44"/>
    <mergeCell ref="A45:B45"/>
    <mergeCell ref="A46:B46"/>
    <mergeCell ref="J6:J9"/>
    <mergeCell ref="C8:C9"/>
    <mergeCell ref="D8:D9"/>
    <mergeCell ref="E8:E9"/>
    <mergeCell ref="F8:F9"/>
    <mergeCell ref="G8:G9"/>
    <mergeCell ref="H8:H9"/>
    <mergeCell ref="A1:J1"/>
    <mergeCell ref="A2:J2"/>
    <mergeCell ref="A3:J3"/>
    <mergeCell ref="A4:J4"/>
    <mergeCell ref="A5:J5"/>
    <mergeCell ref="A6:A9"/>
    <mergeCell ref="B6:B9"/>
    <mergeCell ref="C6:F7"/>
    <mergeCell ref="G6:H7"/>
    <mergeCell ref="I6:I9"/>
  </mergeCells>
  <printOptions horizontalCentered="1"/>
  <pageMargins left="0.74803149606299213" right="0.23622047244094491" top="0.78740157480314965" bottom="0.82677165354330717" header="0" footer="0"/>
  <pageSetup paperSize="14" scale="7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Nipah</vt:lpstr>
      <vt:lpstr>Nipah!Z_3F279D1F_CFB3_4226_902F_136088D6AABE_.wvu.Cols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Dzaki Azhar</dc:creator>
  <cp:lastModifiedBy>Muhammad Dzaki Azhar</cp:lastModifiedBy>
  <dcterms:created xsi:type="dcterms:W3CDTF">2024-08-19T08:21:55Z</dcterms:created>
  <dcterms:modified xsi:type="dcterms:W3CDTF">2024-08-19T08:22:29Z</dcterms:modified>
</cp:coreProperties>
</file>