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0" yWindow="990" windowWidth="19335" windowHeight="6315"/>
  </bookViews>
  <sheets>
    <sheet name="Juli" sheetId="1" r:id="rId1"/>
  </sheets>
  <externalReferences>
    <externalReference r:id="rId2"/>
  </externalReferences>
  <definedNames>
    <definedName name="_xlnm.Print_Area" localSheetId="0">Juli!$A$1:$M$114</definedName>
    <definedName name="_xlnm.Print_Titles" localSheetId="0">Juli!$8:$12</definedName>
  </definedNames>
  <calcPr calcId="124519"/>
</workbook>
</file>

<file path=xl/calcChain.xml><?xml version="1.0" encoding="utf-8"?>
<calcChain xmlns="http://schemas.openxmlformats.org/spreadsheetml/2006/main">
  <c r="M99" i="1"/>
  <c r="L99"/>
  <c r="M98"/>
  <c r="L98"/>
  <c r="K98"/>
  <c r="J98"/>
  <c r="I98"/>
  <c r="M97"/>
  <c r="L97"/>
  <c r="K97"/>
  <c r="J97"/>
  <c r="I97"/>
  <c r="K96"/>
  <c r="M96" s="1"/>
  <c r="J96"/>
  <c r="I96"/>
  <c r="L95"/>
  <c r="K95"/>
  <c r="M95" s="1"/>
  <c r="J95"/>
  <c r="I95"/>
  <c r="M94"/>
  <c r="L94"/>
  <c r="K94"/>
  <c r="K93" s="1"/>
  <c r="J94"/>
  <c r="I94"/>
  <c r="I93" s="1"/>
  <c r="I92" s="1"/>
  <c r="J93"/>
  <c r="J92" s="1"/>
  <c r="M91"/>
  <c r="L91"/>
  <c r="M90"/>
  <c r="L90"/>
  <c r="L89"/>
  <c r="K89"/>
  <c r="K88" s="1"/>
  <c r="J89"/>
  <c r="J88" s="1"/>
  <c r="I89"/>
  <c r="I88"/>
  <c r="M87"/>
  <c r="L87"/>
  <c r="L86"/>
  <c r="K86"/>
  <c r="M86" s="1"/>
  <c r="J86"/>
  <c r="I86"/>
  <c r="M85"/>
  <c r="L85"/>
  <c r="K84"/>
  <c r="M84" s="1"/>
  <c r="J84"/>
  <c r="J83" s="1"/>
  <c r="I84"/>
  <c r="I83" s="1"/>
  <c r="M82"/>
  <c r="L82"/>
  <c r="K82"/>
  <c r="J82"/>
  <c r="I82"/>
  <c r="M81"/>
  <c r="L81"/>
  <c r="K81"/>
  <c r="J81"/>
  <c r="I81"/>
  <c r="K80"/>
  <c r="M80" s="1"/>
  <c r="J80"/>
  <c r="I80"/>
  <c r="L79"/>
  <c r="K79"/>
  <c r="M79" s="1"/>
  <c r="J79"/>
  <c r="I79"/>
  <c r="M78"/>
  <c r="L78"/>
  <c r="K78"/>
  <c r="J78"/>
  <c r="I78"/>
  <c r="M77"/>
  <c r="L77"/>
  <c r="K77"/>
  <c r="J77"/>
  <c r="I77"/>
  <c r="K76"/>
  <c r="M76" s="1"/>
  <c r="J76"/>
  <c r="I76"/>
  <c r="L75"/>
  <c r="K75"/>
  <c r="M75" s="1"/>
  <c r="J75"/>
  <c r="I75"/>
  <c r="M74"/>
  <c r="L74"/>
  <c r="K74"/>
  <c r="J74"/>
  <c r="I74"/>
  <c r="M73"/>
  <c r="L73"/>
  <c r="K73"/>
  <c r="J73"/>
  <c r="I73"/>
  <c r="K72"/>
  <c r="M72" s="1"/>
  <c r="J72"/>
  <c r="I72"/>
  <c r="L71"/>
  <c r="K71"/>
  <c r="M71" s="1"/>
  <c r="J71"/>
  <c r="I71"/>
  <c r="M70"/>
  <c r="L70"/>
  <c r="K70"/>
  <c r="J70"/>
  <c r="I70"/>
  <c r="M69"/>
  <c r="L69"/>
  <c r="K69"/>
  <c r="J69"/>
  <c r="I69"/>
  <c r="K68"/>
  <c r="M68" s="1"/>
  <c r="J68"/>
  <c r="I68"/>
  <c r="L67"/>
  <c r="K67"/>
  <c r="M67" s="1"/>
  <c r="J67"/>
  <c r="I67"/>
  <c r="M66"/>
  <c r="L66"/>
  <c r="K66"/>
  <c r="J66"/>
  <c r="I66"/>
  <c r="M65"/>
  <c r="L65"/>
  <c r="K65"/>
  <c r="J65"/>
  <c r="I65"/>
  <c r="K64"/>
  <c r="M64" s="1"/>
  <c r="J64"/>
  <c r="I64"/>
  <c r="L63"/>
  <c r="K63"/>
  <c r="K62" s="1"/>
  <c r="J63"/>
  <c r="J62" s="1"/>
  <c r="I63"/>
  <c r="I62"/>
  <c r="M61"/>
  <c r="L61"/>
  <c r="L60"/>
  <c r="K60"/>
  <c r="M60" s="1"/>
  <c r="J60"/>
  <c r="I60"/>
  <c r="M59"/>
  <c r="L59"/>
  <c r="K59"/>
  <c r="J59"/>
  <c r="I59"/>
  <c r="M58"/>
  <c r="L58"/>
  <c r="K58"/>
  <c r="J58"/>
  <c r="I58"/>
  <c r="L57"/>
  <c r="K57"/>
  <c r="M57" s="1"/>
  <c r="J57"/>
  <c r="I57"/>
  <c r="M56"/>
  <c r="L56"/>
  <c r="K56"/>
  <c r="K55" s="1"/>
  <c r="J56"/>
  <c r="I56"/>
  <c r="I55" s="1"/>
  <c r="J55"/>
  <c r="M54"/>
  <c r="L54"/>
  <c r="M53"/>
  <c r="L53"/>
  <c r="K53"/>
  <c r="J53"/>
  <c r="I53"/>
  <c r="M52"/>
  <c r="L52"/>
  <c r="K52"/>
  <c r="J52"/>
  <c r="I52"/>
  <c r="K51"/>
  <c r="M51" s="1"/>
  <c r="J51"/>
  <c r="I51"/>
  <c r="L50"/>
  <c r="K50"/>
  <c r="M50" s="1"/>
  <c r="J50"/>
  <c r="I50"/>
  <c r="M49"/>
  <c r="L49"/>
  <c r="K49"/>
  <c r="J49"/>
  <c r="I49"/>
  <c r="M48"/>
  <c r="L48"/>
  <c r="K48"/>
  <c r="J48"/>
  <c r="I48"/>
  <c r="K47"/>
  <c r="M47" s="1"/>
  <c r="J47"/>
  <c r="I47"/>
  <c r="L46"/>
  <c r="K46"/>
  <c r="M46" s="1"/>
  <c r="J46"/>
  <c r="I46"/>
  <c r="M45"/>
  <c r="L45"/>
  <c r="K45"/>
  <c r="J45"/>
  <c r="I45"/>
  <c r="I44" s="1"/>
  <c r="J44"/>
  <c r="M43"/>
  <c r="L43"/>
  <c r="M42"/>
  <c r="K42"/>
  <c r="L42" s="1"/>
  <c r="J42"/>
  <c r="I42"/>
  <c r="I40" s="1"/>
  <c r="K41"/>
  <c r="L41" s="1"/>
  <c r="J41"/>
  <c r="J40" s="1"/>
  <c r="I41"/>
  <c r="K40"/>
  <c r="M40" s="1"/>
  <c r="M38"/>
  <c r="L38"/>
  <c r="K37"/>
  <c r="M37" s="1"/>
  <c r="J37"/>
  <c r="I37"/>
  <c r="M36"/>
  <c r="K36"/>
  <c r="L36" s="1"/>
  <c r="J36"/>
  <c r="I36"/>
  <c r="K35"/>
  <c r="L35" s="1"/>
  <c r="J35"/>
  <c r="I35"/>
  <c r="K34"/>
  <c r="M34" s="1"/>
  <c r="J34"/>
  <c r="I34"/>
  <c r="M33"/>
  <c r="L33"/>
  <c r="K33"/>
  <c r="J33"/>
  <c r="I33"/>
  <c r="K32"/>
  <c r="L32" s="1"/>
  <c r="J32"/>
  <c r="I32"/>
  <c r="K31"/>
  <c r="L31" s="1"/>
  <c r="J31"/>
  <c r="I31"/>
  <c r="K30"/>
  <c r="M30" s="1"/>
  <c r="J30"/>
  <c r="I30"/>
  <c r="K29"/>
  <c r="K28" s="1"/>
  <c r="J29"/>
  <c r="I29"/>
  <c r="J28"/>
  <c r="I28"/>
  <c r="K27"/>
  <c r="L27" s="1"/>
  <c r="J27"/>
  <c r="I27"/>
  <c r="K26"/>
  <c r="M26" s="1"/>
  <c r="J26"/>
  <c r="I26"/>
  <c r="K25"/>
  <c r="L25" s="1"/>
  <c r="J25"/>
  <c r="I25"/>
  <c r="K24"/>
  <c r="L24" s="1"/>
  <c r="J24"/>
  <c r="I24"/>
  <c r="J23"/>
  <c r="I23"/>
  <c r="K23" s="1"/>
  <c r="J22"/>
  <c r="I22"/>
  <c r="K22" s="1"/>
  <c r="J21"/>
  <c r="I21"/>
  <c r="K21" s="1"/>
  <c r="J20"/>
  <c r="I20"/>
  <c r="I102" s="1"/>
  <c r="K19"/>
  <c r="K101" s="1"/>
  <c r="J19"/>
  <c r="J101" s="1"/>
  <c r="I19"/>
  <c r="K18"/>
  <c r="M18" s="1"/>
  <c r="J18"/>
  <c r="I18"/>
  <c r="J17"/>
  <c r="I17"/>
  <c r="L16"/>
  <c r="L14"/>
  <c r="M22" l="1"/>
  <c r="L22"/>
  <c r="L28"/>
  <c r="M28"/>
  <c r="J103"/>
  <c r="M101"/>
  <c r="L93"/>
  <c r="M93"/>
  <c r="K92"/>
  <c r="K20"/>
  <c r="L21"/>
  <c r="M21"/>
  <c r="L23"/>
  <c r="M23"/>
  <c r="L55"/>
  <c r="M55"/>
  <c r="L88"/>
  <c r="M88"/>
  <c r="L62"/>
  <c r="M62"/>
  <c r="I103"/>
  <c r="I39"/>
  <c r="I15" s="1"/>
  <c r="I100" s="1"/>
  <c r="J104"/>
  <c r="I101"/>
  <c r="J102"/>
  <c r="J39"/>
  <c r="J15" s="1"/>
  <c r="J100" s="1"/>
  <c r="J13" s="1"/>
  <c r="L18"/>
  <c r="M25"/>
  <c r="L26"/>
  <c r="M29"/>
  <c r="L30"/>
  <c r="L34"/>
  <c r="L37"/>
  <c r="L40"/>
  <c r="K44"/>
  <c r="L47"/>
  <c r="L51"/>
  <c r="M63"/>
  <c r="L64"/>
  <c r="L68"/>
  <c r="L72"/>
  <c r="L76"/>
  <c r="L80"/>
  <c r="L84"/>
  <c r="M89"/>
  <c r="L96"/>
  <c r="M24"/>
  <c r="L29"/>
  <c r="M32"/>
  <c r="M19"/>
  <c r="M27"/>
  <c r="M31"/>
  <c r="M35"/>
  <c r="K39"/>
  <c r="M41"/>
  <c r="K83"/>
  <c r="L19"/>
  <c r="L101" s="1"/>
  <c r="I13" l="1"/>
  <c r="L39"/>
  <c r="M39"/>
  <c r="L83"/>
  <c r="M83"/>
  <c r="I104"/>
  <c r="L44"/>
  <c r="M44"/>
  <c r="M92"/>
  <c r="K103"/>
  <c r="M103" s="1"/>
  <c r="L92"/>
  <c r="L103" s="1"/>
  <c r="K102"/>
  <c r="L20"/>
  <c r="L102" s="1"/>
  <c r="L104" s="1"/>
  <c r="K17"/>
  <c r="M20"/>
  <c r="M102" l="1"/>
  <c r="K104"/>
  <c r="L17"/>
  <c r="M17"/>
  <c r="K15"/>
  <c r="M104" l="1"/>
  <c r="L15"/>
  <c r="M15"/>
  <c r="K100"/>
  <c r="L100" l="1"/>
  <c r="M100"/>
  <c r="K13"/>
  <c r="L13" l="1"/>
  <c r="M13"/>
</calcChain>
</file>

<file path=xl/sharedStrings.xml><?xml version="1.0" encoding="utf-8"?>
<sst xmlns="http://schemas.openxmlformats.org/spreadsheetml/2006/main" count="245" uniqueCount="216">
  <si>
    <t>PEMERINTAH PROVINSI JAWA TENGAH</t>
  </si>
  <si>
    <t>RUMAH SAKIT UMUM DAERAH  KELET JEPARA</t>
  </si>
  <si>
    <t>LAPORAN BIAYA BLUD</t>
  </si>
  <si>
    <t>BULAN   JULI 2016</t>
  </si>
  <si>
    <t xml:space="preserve"> </t>
  </si>
  <si>
    <t>NO</t>
  </si>
  <si>
    <t>URAIAN</t>
  </si>
  <si>
    <t>ANGGARAN DALAM DPA</t>
  </si>
  <si>
    <t>REALISASI S/D BULAN LALU</t>
  </si>
  <si>
    <t>REALISASI BULAN INI</t>
  </si>
  <si>
    <t>REALISASI S/D BULAN INI</t>
  </si>
  <si>
    <t>LEBIH (KURANG)</t>
  </si>
  <si>
    <t>%</t>
  </si>
  <si>
    <t>6=4+5</t>
  </si>
  <si>
    <t>7=3-6</t>
  </si>
  <si>
    <t>8 = 6:3</t>
  </si>
  <si>
    <t>BIAYA BLUD</t>
  </si>
  <si>
    <t>I</t>
  </si>
  <si>
    <t>BIAYA OPERASIONAL</t>
  </si>
  <si>
    <t>A</t>
  </si>
  <si>
    <t>BIAYA PELAYANAN</t>
  </si>
  <si>
    <t>1</t>
  </si>
  <si>
    <t>Biaya Pegawai</t>
  </si>
  <si>
    <t>1.1</t>
  </si>
  <si>
    <t>Gaji dan Tunjangan Pegawai Non PNS</t>
  </si>
  <si>
    <t>2</t>
  </si>
  <si>
    <t>Biaya Bahan</t>
  </si>
  <si>
    <t>1221</t>
  </si>
  <si>
    <t>2.1</t>
  </si>
  <si>
    <t>Biaya obat</t>
  </si>
  <si>
    <t>1222</t>
  </si>
  <si>
    <t>2.2</t>
  </si>
  <si>
    <t>Biaya bahan kimia</t>
  </si>
  <si>
    <t>1223</t>
  </si>
  <si>
    <t>2.3</t>
  </si>
  <si>
    <t xml:space="preserve">Biaya bahan Laboratorium </t>
  </si>
  <si>
    <t>1224</t>
  </si>
  <si>
    <t>2.4</t>
  </si>
  <si>
    <t>Biaya Bahan Sanitasi</t>
  </si>
  <si>
    <t>1225</t>
  </si>
  <si>
    <t>2.5</t>
  </si>
  <si>
    <t>Biaya Makan Pasien</t>
  </si>
  <si>
    <t>1226</t>
  </si>
  <si>
    <t>2.6</t>
  </si>
  <si>
    <t>Biaya Bahan Gas</t>
  </si>
  <si>
    <t>1311</t>
  </si>
  <si>
    <t>3</t>
  </si>
  <si>
    <t>Biaya Jasa Pelayanan</t>
  </si>
  <si>
    <t>4</t>
  </si>
  <si>
    <t>Biaya Pemeliharaan</t>
  </si>
  <si>
    <t>1441</t>
  </si>
  <si>
    <t>4.1</t>
  </si>
  <si>
    <t>Biaya Pemeliharaan Kalibrasi</t>
  </si>
  <si>
    <t>1442</t>
  </si>
  <si>
    <t>4.2</t>
  </si>
  <si>
    <t>Biaya Pemeliharaan Aldok</t>
  </si>
  <si>
    <t>5</t>
  </si>
  <si>
    <t>Biaya Barang &amp; Jasa</t>
  </si>
  <si>
    <t>1551</t>
  </si>
  <si>
    <t>5.1</t>
  </si>
  <si>
    <t>Biaya Perlengkapan Ruang Pasien</t>
  </si>
  <si>
    <t>1552</t>
  </si>
  <si>
    <t>5.2</t>
  </si>
  <si>
    <t>Biaya Linen</t>
  </si>
  <si>
    <t>1553</t>
  </si>
  <si>
    <t>5.3</t>
  </si>
  <si>
    <t>Biaya Cetakan Medis</t>
  </si>
  <si>
    <t>6</t>
  </si>
  <si>
    <t>Biaya Lain-lain</t>
  </si>
  <si>
    <t>1661</t>
  </si>
  <si>
    <t>6.1</t>
  </si>
  <si>
    <t>Biaya Pemeriksaan Penunjang di luar Rumah Sakit</t>
  </si>
  <si>
    <t>1662</t>
  </si>
  <si>
    <t>6.2</t>
  </si>
  <si>
    <t>Biaya Pengendalian Binatang Pengganggu</t>
  </si>
  <si>
    <t>B</t>
  </si>
  <si>
    <t>BIAYA UMUM &amp; ADMINISTRASI</t>
  </si>
  <si>
    <t>2111</t>
  </si>
  <si>
    <t>Honorarium PNS</t>
  </si>
  <si>
    <t>2112</t>
  </si>
  <si>
    <t>1.2</t>
  </si>
  <si>
    <t>Biaya Piket</t>
  </si>
  <si>
    <t>Biaya Administrasi Umum</t>
  </si>
  <si>
    <t>2221</t>
  </si>
  <si>
    <t>Biaya Benda Pos</t>
  </si>
  <si>
    <t>2222</t>
  </si>
  <si>
    <t>Biaya ATK</t>
  </si>
  <si>
    <t>2223</t>
  </si>
  <si>
    <t>Biaya Cetak dan Penggandaan/Copy</t>
  </si>
  <si>
    <t>2224</t>
  </si>
  <si>
    <t>Biaya Pakaian Dinas/Kerja</t>
  </si>
  <si>
    <t>2225</t>
  </si>
  <si>
    <t>Biaya Makan Minum Rapat</t>
  </si>
  <si>
    <t>2226</t>
  </si>
  <si>
    <t>Biaya Makan Minum Tamu</t>
  </si>
  <si>
    <t>2227</t>
  </si>
  <si>
    <t>2.7</t>
  </si>
  <si>
    <t>Biaya Lelang</t>
  </si>
  <si>
    <t>2228</t>
  </si>
  <si>
    <t>2.8</t>
  </si>
  <si>
    <t>Biaya Dokumentasi</t>
  </si>
  <si>
    <t>2229</t>
  </si>
  <si>
    <t>2.9</t>
  </si>
  <si>
    <t>Biaya Perjalanan Dinas</t>
  </si>
  <si>
    <t>2331</t>
  </si>
  <si>
    <t>3.1</t>
  </si>
  <si>
    <t>Biaya Pemeliharaan Peralatan dan Mesin</t>
  </si>
  <si>
    <t>2332</t>
  </si>
  <si>
    <t>3.2</t>
  </si>
  <si>
    <t>Biaya Pemeliharaan  Gedung Kantor</t>
  </si>
  <si>
    <t>2333</t>
  </si>
  <si>
    <t>3.3</t>
  </si>
  <si>
    <t>Biaya Pemeliharaan Jaringan</t>
  </si>
  <si>
    <t>2334</t>
  </si>
  <si>
    <t>3.4</t>
  </si>
  <si>
    <t>Biaya Pemeliharaan Kendaraan</t>
  </si>
  <si>
    <t>2335</t>
  </si>
  <si>
    <t>3.5</t>
  </si>
  <si>
    <t>Biaya Pemeliharaan Aset Lainnya</t>
  </si>
  <si>
    <t>Biaya Barang dan Jasa</t>
  </si>
  <si>
    <t>2441</t>
  </si>
  <si>
    <t>Biaya Bahan dan Alat Instalasi Air</t>
  </si>
  <si>
    <t>2442</t>
  </si>
  <si>
    <t>Biaya bahan pembersih &amp; Alat Kebersihan</t>
  </si>
  <si>
    <t>2443</t>
  </si>
  <si>
    <t>4.3</t>
  </si>
  <si>
    <t>Biaya Bahan Bakar Solar</t>
  </si>
  <si>
    <t>2444</t>
  </si>
  <si>
    <t>4.4</t>
  </si>
  <si>
    <t>Biaya Pengisian Tabung Pemadam Kebakaran</t>
  </si>
  <si>
    <t>2445</t>
  </si>
  <si>
    <t>4.5</t>
  </si>
  <si>
    <t>Biaya Bahan Persediaan alat listrik/elektronik</t>
  </si>
  <si>
    <t>2446</t>
  </si>
  <si>
    <t>4.6</t>
  </si>
  <si>
    <t>Biaya Jasa Konsultan</t>
  </si>
  <si>
    <t>2447</t>
  </si>
  <si>
    <t>4.7</t>
  </si>
  <si>
    <t>Biaya Langganan Listrik / Air/ telepn dan Internet</t>
  </si>
  <si>
    <t>2448</t>
  </si>
  <si>
    <t>4.8</t>
  </si>
  <si>
    <t>Biaya Langganan Surat Kabar</t>
  </si>
  <si>
    <t>2449</t>
  </si>
  <si>
    <t>4.9</t>
  </si>
  <si>
    <t>Biaya Bahan Peralatan Kantordan Rumah Tangga</t>
  </si>
  <si>
    <t>2450</t>
  </si>
  <si>
    <t>4.10</t>
  </si>
  <si>
    <t>Biaya Bahan dan Bibit Tanaman</t>
  </si>
  <si>
    <t>2451</t>
  </si>
  <si>
    <t>4.11</t>
  </si>
  <si>
    <t>Biaya Bahan Kimia</t>
  </si>
  <si>
    <t>2452</t>
  </si>
  <si>
    <t>4.12</t>
  </si>
  <si>
    <t>Biaya Sampah Non Medis &amp; Medis</t>
  </si>
  <si>
    <t>2453</t>
  </si>
  <si>
    <t>4.13</t>
  </si>
  <si>
    <t>Biaya Jasa Sosial</t>
  </si>
  <si>
    <t>2454</t>
  </si>
  <si>
    <t>4.14</t>
  </si>
  <si>
    <t>Biaya Jasa Kebersihan Kantor</t>
  </si>
  <si>
    <t>2455</t>
  </si>
  <si>
    <t>4.15</t>
  </si>
  <si>
    <t>Biaya Pendidikan dan Pelatihan</t>
  </si>
  <si>
    <t>2456</t>
  </si>
  <si>
    <t>4.16</t>
  </si>
  <si>
    <t>Biaya Sewa Perlengkapan dan Peralatan Kantor</t>
  </si>
  <si>
    <t>2457</t>
  </si>
  <si>
    <t>4.17</t>
  </si>
  <si>
    <t>Biaya Premi Asuransi BMD</t>
  </si>
  <si>
    <t>2458</t>
  </si>
  <si>
    <t>4.18</t>
  </si>
  <si>
    <t>Biaya Premi Asuransi Non PNS</t>
  </si>
  <si>
    <t>2459</t>
  </si>
  <si>
    <t>4.19</t>
  </si>
  <si>
    <t>Biaya Outbond Karyawan</t>
  </si>
  <si>
    <t>2460</t>
  </si>
  <si>
    <t>4.20</t>
  </si>
  <si>
    <t>Biaya Perlengkapan dan Pemeriksaan Sanitasi</t>
  </si>
  <si>
    <t>Biaya Promosi</t>
  </si>
  <si>
    <t>2551</t>
  </si>
  <si>
    <t>Publikasi</t>
  </si>
  <si>
    <t>2661</t>
  </si>
  <si>
    <t>II</t>
  </si>
  <si>
    <t>BIAYA NON OPERASIONAL</t>
  </si>
  <si>
    <t>A. Biaya Administrasi Bank</t>
  </si>
  <si>
    <t>III</t>
  </si>
  <si>
    <t>BIAYA PENGELUARAN INVESTASI</t>
  </si>
  <si>
    <t>Pengeluaran Investasi</t>
  </si>
  <si>
    <t>3111</t>
  </si>
  <si>
    <t>Tanah</t>
  </si>
  <si>
    <t>3113</t>
  </si>
  <si>
    <t>1.3</t>
  </si>
  <si>
    <t>Pengeluaran peralatan dan mesin</t>
  </si>
  <si>
    <t>3112</t>
  </si>
  <si>
    <t>Pengeluaran pembangunan gedung</t>
  </si>
  <si>
    <t>3114</t>
  </si>
  <si>
    <t>1.4</t>
  </si>
  <si>
    <t>Pengeluaran jaringan</t>
  </si>
  <si>
    <t>3115</t>
  </si>
  <si>
    <t>1.5</t>
  </si>
  <si>
    <t>Pengeluaran Aset Lainnya</t>
  </si>
  <si>
    <t>TOTAL BIAYA</t>
  </si>
  <si>
    <t xml:space="preserve">Rekapitulasi : </t>
  </si>
  <si>
    <t>Belanja Pegawai</t>
  </si>
  <si>
    <t>Belanja Barang dan Jasa</t>
  </si>
  <si>
    <t>Belanja Modal</t>
  </si>
  <si>
    <t>JEPARA, 31 JULI 2016</t>
  </si>
  <si>
    <t>PEMIMPIN BLUD</t>
  </si>
  <si>
    <t>BENDAHARA PENGELUARAN BLUD</t>
  </si>
  <si>
    <t>RSUD KELET PROVINSI JAWA TENGAH</t>
  </si>
  <si>
    <t>DR. WIDYO KUNTO, M.Kes.MRS.</t>
  </si>
  <si>
    <t>SITI MUNJIATI, A.Md.</t>
  </si>
  <si>
    <t>Pembina Tk. I</t>
  </si>
  <si>
    <t>Pengatur Tk.I</t>
  </si>
  <si>
    <t>NIP. 19621116 199010 1 001</t>
  </si>
  <si>
    <t>NIP. 19881103 200903 2 001</t>
  </si>
</sst>
</file>

<file path=xl/styles.xml><?xml version="1.0" encoding="utf-8"?>
<styleSheet xmlns="http://schemas.openxmlformats.org/spreadsheetml/2006/main">
  <numFmts count="6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_);_(* \(#,##0.00\);_(* \-??_);_(@_)"/>
    <numFmt numFmtId="166" formatCode="_(* #,##0_);_(* \(#,##0\);_(* \-_);_(@_)"/>
    <numFmt numFmtId="167" formatCode="[$-409]dddd\,\ mmmm\ dd\,\ yyyy"/>
  </numFmts>
  <fonts count="17">
    <font>
      <sz val="10"/>
      <name val="Arial"/>
    </font>
    <font>
      <sz val="10"/>
      <name val="Arial"/>
      <family val="2"/>
    </font>
    <font>
      <sz val="11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b/>
      <sz val="12"/>
      <name val="Times New Roman"/>
      <family val="1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165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41" fontId="15" fillId="0" borderId="0" applyFont="0" applyFill="0" applyBorder="0" applyAlignment="0" applyProtection="0"/>
    <xf numFmtId="167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</cellStyleXfs>
  <cellXfs count="89">
    <xf numFmtId="0" fontId="0" fillId="0" borderId="0" xfId="0"/>
    <xf numFmtId="49" fontId="2" fillId="0" borderId="0" xfId="1" applyNumberFormat="1" applyFont="1" applyFill="1" applyAlignment="1">
      <alignment horizontal="center"/>
    </xf>
    <xf numFmtId="0" fontId="3" fillId="0" borderId="0" xfId="1" applyFont="1" applyFill="1"/>
    <xf numFmtId="10" fontId="3" fillId="0" borderId="0" xfId="2" applyNumberFormat="1" applyFont="1" applyFill="1"/>
    <xf numFmtId="0" fontId="4" fillId="0" borderId="0" xfId="1" applyFont="1" applyFill="1" applyAlignment="1">
      <alignment horizontal="center"/>
    </xf>
    <xf numFmtId="49" fontId="4" fillId="0" borderId="0" xfId="1" applyNumberFormat="1" applyFont="1" applyFill="1" applyAlignment="1">
      <alignment horizontal="center"/>
    </xf>
    <xf numFmtId="0" fontId="4" fillId="0" borderId="0" xfId="1" applyFont="1" applyFill="1" applyAlignment="1"/>
    <xf numFmtId="10" fontId="4" fillId="0" borderId="0" xfId="2" applyNumberFormat="1" applyFont="1" applyFill="1" applyAlignment="1"/>
    <xf numFmtId="0" fontId="2" fillId="0" borderId="0" xfId="1" applyFont="1" applyFill="1"/>
    <xf numFmtId="41" fontId="5" fillId="0" borderId="0" xfId="1" applyNumberFormat="1" applyFont="1" applyFill="1"/>
    <xf numFmtId="49" fontId="4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/>
    </xf>
    <xf numFmtId="10" fontId="5" fillId="0" borderId="2" xfId="2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/>
    </xf>
    <xf numFmtId="10" fontId="5" fillId="0" borderId="3" xfId="2" applyNumberFormat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/>
    </xf>
    <xf numFmtId="10" fontId="5" fillId="0" borderId="4" xfId="2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 vertical="center"/>
    </xf>
    <xf numFmtId="10" fontId="6" fillId="0" borderId="1" xfId="2" applyNumberFormat="1" applyFont="1" applyFill="1" applyBorder="1" applyAlignment="1">
      <alignment horizontal="center" vertical="center"/>
    </xf>
    <xf numFmtId="10" fontId="7" fillId="0" borderId="0" xfId="2" applyNumberFormat="1" applyFont="1" applyFill="1" applyAlignment="1">
      <alignment horizontal="center"/>
    </xf>
    <xf numFmtId="0" fontId="6" fillId="0" borderId="0" xfId="1" applyFont="1" applyFill="1" applyAlignment="1">
      <alignment horizontal="center"/>
    </xf>
    <xf numFmtId="49" fontId="4" fillId="0" borderId="5" xfId="0" applyNumberFormat="1" applyFont="1" applyFill="1" applyBorder="1" applyAlignment="1">
      <alignment horizontal="left"/>
    </xf>
    <xf numFmtId="49" fontId="4" fillId="0" borderId="6" xfId="0" applyNumberFormat="1" applyFont="1" applyFill="1" applyBorder="1" applyAlignment="1">
      <alignment horizontal="left"/>
    </xf>
    <xf numFmtId="49" fontId="4" fillId="0" borderId="6" xfId="0" applyNumberFormat="1" applyFont="1" applyFill="1" applyBorder="1" applyAlignment="1">
      <alignment horizontal="center"/>
    </xf>
    <xf numFmtId="49" fontId="4" fillId="0" borderId="7" xfId="0" applyNumberFormat="1" applyFont="1" applyFill="1" applyBorder="1"/>
    <xf numFmtId="41" fontId="4" fillId="0" borderId="1" xfId="3" applyFont="1" applyFill="1" applyBorder="1"/>
    <xf numFmtId="10" fontId="4" fillId="0" borderId="1" xfId="2" applyNumberFormat="1" applyFont="1" applyFill="1" applyBorder="1"/>
    <xf numFmtId="10" fontId="3" fillId="0" borderId="0" xfId="2" applyNumberFormat="1" applyFont="1" applyFill="1" applyAlignment="1">
      <alignment horizontal="center"/>
    </xf>
    <xf numFmtId="49" fontId="4" fillId="0" borderId="5" xfId="0" applyNumberFormat="1" applyFont="1" applyFill="1" applyBorder="1" applyAlignment="1">
      <alignment horizontal="left"/>
    </xf>
    <xf numFmtId="49" fontId="4" fillId="0" borderId="6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  <xf numFmtId="41" fontId="4" fillId="0" borderId="1" xfId="3" applyFont="1" applyFill="1" applyBorder="1" applyAlignment="1">
      <alignment horizontal="center"/>
    </xf>
    <xf numFmtId="0" fontId="5" fillId="0" borderId="0" xfId="1" applyFont="1" applyFill="1" applyAlignment="1">
      <alignment horizontal="center"/>
    </xf>
    <xf numFmtId="49" fontId="4" fillId="0" borderId="5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49" fontId="8" fillId="0" borderId="6" xfId="0" applyNumberFormat="1" applyFont="1" applyFill="1" applyBorder="1" applyAlignment="1">
      <alignment horizontal="center"/>
    </xf>
    <xf numFmtId="49" fontId="8" fillId="0" borderId="6" xfId="0" applyNumberFormat="1" applyFont="1" applyFill="1" applyBorder="1" applyAlignment="1">
      <alignment horizontal="left"/>
    </xf>
    <xf numFmtId="49" fontId="8" fillId="0" borderId="7" xfId="0" applyNumberFormat="1" applyFont="1" applyFill="1" applyBorder="1"/>
    <xf numFmtId="41" fontId="8" fillId="0" borderId="1" xfId="3" applyFont="1" applyFill="1" applyBorder="1"/>
    <xf numFmtId="10" fontId="8" fillId="0" borderId="1" xfId="2" applyNumberFormat="1" applyFont="1" applyFill="1" applyBorder="1"/>
    <xf numFmtId="49" fontId="9" fillId="0" borderId="6" xfId="0" applyNumberFormat="1" applyFont="1" applyFill="1" applyBorder="1" applyAlignment="1">
      <alignment horizontal="center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/>
    <xf numFmtId="41" fontId="9" fillId="0" borderId="1" xfId="3" applyFont="1" applyFill="1" applyBorder="1"/>
    <xf numFmtId="10" fontId="9" fillId="0" borderId="1" xfId="2" applyNumberFormat="1" applyFont="1" applyFill="1" applyBorder="1"/>
    <xf numFmtId="41" fontId="8" fillId="0" borderId="1" xfId="3" applyFont="1" applyFill="1" applyBorder="1" applyAlignment="1">
      <alignment horizontal="center"/>
    </xf>
    <xf numFmtId="10" fontId="8" fillId="0" borderId="1" xfId="2" applyNumberFormat="1" applyFont="1" applyFill="1" applyBorder="1" applyAlignment="1">
      <alignment horizontal="center"/>
    </xf>
    <xf numFmtId="41" fontId="9" fillId="0" borderId="1" xfId="3" applyFont="1" applyFill="1" applyBorder="1" applyAlignment="1">
      <alignment horizontal="center"/>
    </xf>
    <xf numFmtId="10" fontId="9" fillId="0" borderId="1" xfId="2" applyNumberFormat="1" applyFont="1" applyFill="1" applyBorder="1" applyAlignment="1">
      <alignment horizontal="center"/>
    </xf>
    <xf numFmtId="49" fontId="8" fillId="0" borderId="6" xfId="0" quotePrefix="1" applyNumberFormat="1" applyFont="1" applyFill="1" applyBorder="1" applyAlignment="1">
      <alignment horizontal="center"/>
    </xf>
    <xf numFmtId="49" fontId="9" fillId="0" borderId="6" xfId="0" quotePrefix="1" applyNumberFormat="1" applyFont="1" applyFill="1" applyBorder="1" applyAlignment="1">
      <alignment horizontal="center"/>
    </xf>
    <xf numFmtId="49" fontId="9" fillId="0" borderId="6" xfId="0" quotePrefix="1" applyNumberFormat="1" applyFont="1" applyFill="1" applyBorder="1" applyAlignment="1">
      <alignment horizontal="left"/>
    </xf>
    <xf numFmtId="0" fontId="9" fillId="0" borderId="6" xfId="0" applyFont="1" applyFill="1" applyBorder="1"/>
    <xf numFmtId="0" fontId="9" fillId="0" borderId="7" xfId="0" applyFont="1" applyFill="1" applyBorder="1"/>
    <xf numFmtId="49" fontId="8" fillId="0" borderId="6" xfId="0" quotePrefix="1" applyNumberFormat="1" applyFont="1" applyFill="1" applyBorder="1" applyAlignment="1">
      <alignment horizontal="left"/>
    </xf>
    <xf numFmtId="49" fontId="9" fillId="0" borderId="6" xfId="0" applyNumberFormat="1" applyFont="1" applyFill="1" applyBorder="1" applyAlignment="1"/>
    <xf numFmtId="49" fontId="2" fillId="0" borderId="6" xfId="0" applyNumberFormat="1" applyFont="1" applyFill="1" applyBorder="1" applyAlignment="1"/>
    <xf numFmtId="0" fontId="5" fillId="0" borderId="0" xfId="1" applyFont="1" applyFill="1" applyAlignment="1"/>
    <xf numFmtId="164" fontId="3" fillId="0" borderId="0" xfId="1" applyNumberFormat="1" applyFont="1" applyFill="1"/>
    <xf numFmtId="41" fontId="2" fillId="0" borderId="1" xfId="3" applyFont="1" applyFill="1" applyBorder="1" applyAlignment="1">
      <alignment horizontal="center"/>
    </xf>
    <xf numFmtId="49" fontId="4" fillId="0" borderId="1" xfId="3" applyNumberFormat="1" applyFont="1" applyFill="1" applyBorder="1" applyAlignment="1">
      <alignment horizontal="center"/>
    </xf>
    <xf numFmtId="49" fontId="2" fillId="0" borderId="1" xfId="1" applyNumberFormat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0" fontId="4" fillId="0" borderId="6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center"/>
    </xf>
    <xf numFmtId="49" fontId="4" fillId="0" borderId="1" xfId="1" applyNumberFormat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41" fontId="8" fillId="0" borderId="0" xfId="3" applyFont="1" applyFill="1" applyBorder="1" applyAlignment="1">
      <alignment horizontal="center"/>
    </xf>
    <xf numFmtId="10" fontId="8" fillId="0" borderId="0" xfId="2" applyNumberFormat="1" applyFont="1" applyFill="1" applyBorder="1" applyAlignment="1">
      <alignment horizontal="center"/>
    </xf>
    <xf numFmtId="0" fontId="4" fillId="0" borderId="0" xfId="1" applyFont="1" applyFill="1"/>
    <xf numFmtId="0" fontId="4" fillId="0" borderId="0" xfId="1" applyFont="1" applyFill="1" applyAlignment="1">
      <alignment horizontal="center"/>
    </xf>
    <xf numFmtId="10" fontId="4" fillId="0" borderId="0" xfId="2" applyNumberFormat="1" applyFont="1" applyFill="1"/>
    <xf numFmtId="41" fontId="4" fillId="0" borderId="0" xfId="1" applyNumberFormat="1" applyFont="1" applyFill="1"/>
    <xf numFmtId="0" fontId="10" fillId="0" borderId="0" xfId="1" applyFont="1" applyFill="1" applyBorder="1" applyAlignment="1">
      <alignment horizontal="center"/>
    </xf>
    <xf numFmtId="0" fontId="10" fillId="0" borderId="0" xfId="1" applyFont="1" applyFill="1" applyAlignment="1">
      <alignment horizontal="center"/>
    </xf>
    <xf numFmtId="41" fontId="3" fillId="0" borderId="0" xfId="3" applyFont="1" applyFill="1"/>
    <xf numFmtId="41" fontId="3" fillId="0" borderId="0" xfId="1" applyNumberFormat="1" applyFont="1" applyFill="1"/>
    <xf numFmtId="0" fontId="11" fillId="0" borderId="0" xfId="1" applyFont="1" applyFill="1" applyAlignment="1">
      <alignment horizontal="center"/>
    </xf>
    <xf numFmtId="41" fontId="11" fillId="0" borderId="0" xfId="1" applyNumberFormat="1" applyFont="1" applyFill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4" fillId="0" borderId="0" xfId="4" applyFill="1" applyAlignment="1" applyProtection="1"/>
    <xf numFmtId="3" fontId="3" fillId="0" borderId="0" xfId="1" applyNumberFormat="1" applyFont="1" applyFill="1"/>
  </cellXfs>
  <cellStyles count="13">
    <cellStyle name="Comma [0] 2" xfId="5"/>
    <cellStyle name="Comma [0] 3" xfId="3"/>
    <cellStyle name="Comma [0] 3 3" xfId="6"/>
    <cellStyle name="Comma [0] 4" xfId="7"/>
    <cellStyle name="Comma [0] 5" xfId="8"/>
    <cellStyle name="Comma 2" xfId="9"/>
    <cellStyle name="Comma 3" xfId="10"/>
    <cellStyle name="Comma 4" xfId="11"/>
    <cellStyle name="Hyperlink" xfId="4" builtinId="8"/>
    <cellStyle name="Normal" xfId="0" builtinId="0"/>
    <cellStyle name="Normal 2" xfId="1"/>
    <cellStyle name="Normal 3" xfId="12"/>
    <cellStyle name="Percent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609600</xdr:colOff>
      <xdr:row>1</xdr:row>
      <xdr:rowOff>57150</xdr:rowOff>
    </xdr:from>
    <xdr:to>
      <xdr:col>6</xdr:col>
      <xdr:colOff>1485900</xdr:colOff>
      <xdr:row>6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66975" y="314325"/>
          <a:ext cx="8763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76200</xdr:colOff>
      <xdr:row>0</xdr:row>
      <xdr:rowOff>66675</xdr:rowOff>
    </xdr:from>
    <xdr:to>
      <xdr:col>11</xdr:col>
      <xdr:colOff>971550</xdr:colOff>
      <xdr:row>2</xdr:row>
      <xdr:rowOff>85725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8905875" y="66675"/>
          <a:ext cx="895350" cy="457200"/>
        </a:xfrm>
        <a:prstGeom prst="roundRect">
          <a:avLst>
            <a:gd name="adj" fmla="val 39583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lnSpc>
              <a:spcPts val="1700"/>
            </a:lnSpc>
            <a:defRPr sz="1000"/>
          </a:pPr>
          <a:r>
            <a:rPr lang="en-US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B.12.4</a:t>
          </a:r>
          <a:endParaRPr lang="en-US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1700"/>
            </a:lnSpc>
            <a:defRPr sz="1000"/>
          </a:pPr>
          <a:endParaRPr lang="en-US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6%20-%20blud/BKU%20BLUD%202016/07%20BKU%20BLUD%20JULI%2020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rjL 3"/>
      <sheetName val="Pengumpul"/>
      <sheetName val="Data Sort"/>
      <sheetName val="Buku Harian"/>
      <sheetName val="Buku Pajak"/>
      <sheetName val="Buku Penarikan Bank"/>
      <sheetName val="Posting"/>
      <sheetName val="Lap.Biaya (2)"/>
      <sheetName val="Lap.Biaya"/>
      <sheetName val="buku bantu tunai"/>
      <sheetName val="Setor Pajak"/>
      <sheetName val="Sheet2"/>
      <sheetName val="Sheet1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N5">
            <v>13342641473</v>
          </cell>
        </row>
        <row r="11">
          <cell r="N11">
            <v>3725173333</v>
          </cell>
          <cell r="O11">
            <v>586300000</v>
          </cell>
          <cell r="P11">
            <v>4311473333</v>
          </cell>
        </row>
        <row r="18">
          <cell r="N18">
            <v>0</v>
          </cell>
          <cell r="O18">
            <v>0</v>
          </cell>
        </row>
        <row r="19">
          <cell r="N19">
            <v>0</v>
          </cell>
          <cell r="O19">
            <v>0</v>
          </cell>
        </row>
        <row r="20">
          <cell r="N20">
            <v>291697831</v>
          </cell>
          <cell r="O20">
            <v>27044600</v>
          </cell>
        </row>
        <row r="21">
          <cell r="N21">
            <v>23375000</v>
          </cell>
          <cell r="O21">
            <v>0</v>
          </cell>
          <cell r="P21">
            <v>23375000</v>
          </cell>
        </row>
        <row r="22">
          <cell r="N22">
            <v>60095000</v>
          </cell>
          <cell r="O22">
            <v>37040000</v>
          </cell>
          <cell r="P22">
            <v>97135000</v>
          </cell>
        </row>
        <row r="23">
          <cell r="N23">
            <v>40190605</v>
          </cell>
          <cell r="O23">
            <v>4914000</v>
          </cell>
          <cell r="P23">
            <v>45104605</v>
          </cell>
        </row>
        <row r="26">
          <cell r="N26">
            <v>1354290546</v>
          </cell>
          <cell r="O26">
            <v>13004650</v>
          </cell>
          <cell r="P26">
            <v>1367295196</v>
          </cell>
        </row>
        <row r="37">
          <cell r="N37">
            <v>9500000</v>
          </cell>
          <cell r="O37">
            <v>0</v>
          </cell>
          <cell r="P37">
            <v>9500000</v>
          </cell>
        </row>
        <row r="38">
          <cell r="N38">
            <v>52160242</v>
          </cell>
          <cell r="O38">
            <v>5420000</v>
          </cell>
          <cell r="P38">
            <v>57580242</v>
          </cell>
        </row>
        <row r="41">
          <cell r="N41">
            <v>0</v>
          </cell>
          <cell r="O41">
            <v>0</v>
          </cell>
          <cell r="P41">
            <v>0</v>
          </cell>
        </row>
        <row r="42">
          <cell r="N42">
            <v>81012500</v>
          </cell>
          <cell r="O42">
            <v>0</v>
          </cell>
          <cell r="P42">
            <v>81012500</v>
          </cell>
        </row>
        <row r="43">
          <cell r="N43">
            <v>221791000</v>
          </cell>
          <cell r="O43">
            <v>24506000</v>
          </cell>
          <cell r="P43">
            <v>246297000</v>
          </cell>
        </row>
        <row r="45">
          <cell r="N45">
            <v>57229700</v>
          </cell>
          <cell r="O45">
            <v>32912391</v>
          </cell>
          <cell r="P45">
            <v>90142091</v>
          </cell>
        </row>
        <row r="46">
          <cell r="N46">
            <v>26429700</v>
          </cell>
          <cell r="O46">
            <v>32912391</v>
          </cell>
          <cell r="P46">
            <v>59342091</v>
          </cell>
        </row>
        <row r="47">
          <cell r="N47">
            <v>30800000</v>
          </cell>
          <cell r="O47">
            <v>0</v>
          </cell>
          <cell r="P47">
            <v>30800000</v>
          </cell>
        </row>
        <row r="51">
          <cell r="N51">
            <v>268140000</v>
          </cell>
          <cell r="O51">
            <v>44725000</v>
          </cell>
          <cell r="P51">
            <v>312865000</v>
          </cell>
        </row>
        <row r="60">
          <cell r="N60">
            <v>12900000</v>
          </cell>
          <cell r="O60">
            <v>2480000</v>
          </cell>
          <cell r="P60">
            <v>15380000</v>
          </cell>
        </row>
        <row r="63">
          <cell r="N63">
            <v>5028770</v>
          </cell>
          <cell r="O63">
            <v>784330</v>
          </cell>
          <cell r="P63">
            <v>5813100</v>
          </cell>
        </row>
        <row r="67">
          <cell r="N67">
            <v>200841990</v>
          </cell>
          <cell r="O67">
            <v>2645000</v>
          </cell>
          <cell r="P67">
            <v>203486990</v>
          </cell>
        </row>
        <row r="68">
          <cell r="N68">
            <v>79863020</v>
          </cell>
          <cell r="O68">
            <v>162500</v>
          </cell>
          <cell r="P68">
            <v>80025520</v>
          </cell>
        </row>
        <row r="69">
          <cell r="N69">
            <v>0</v>
          </cell>
          <cell r="O69">
            <v>0</v>
          </cell>
          <cell r="P69">
            <v>0</v>
          </cell>
        </row>
        <row r="70">
          <cell r="N70">
            <v>81789000</v>
          </cell>
          <cell r="O70">
            <v>4414000</v>
          </cell>
          <cell r="P70">
            <v>86203000</v>
          </cell>
        </row>
        <row r="78">
          <cell r="N78">
            <v>47146000</v>
          </cell>
          <cell r="O78">
            <v>5718000</v>
          </cell>
          <cell r="P78">
            <v>52864000</v>
          </cell>
        </row>
        <row r="83">
          <cell r="N83">
            <v>0</v>
          </cell>
          <cell r="O83">
            <v>0</v>
          </cell>
          <cell r="P83">
            <v>0</v>
          </cell>
        </row>
        <row r="84">
          <cell r="N84">
            <v>0</v>
          </cell>
          <cell r="O84">
            <v>0</v>
          </cell>
          <cell r="P84">
            <v>0</v>
          </cell>
        </row>
        <row r="85">
          <cell r="N85">
            <v>867325250</v>
          </cell>
          <cell r="O85">
            <v>98725500</v>
          </cell>
          <cell r="P85">
            <v>966050750</v>
          </cell>
        </row>
        <row r="87">
          <cell r="N87">
            <v>214437485</v>
          </cell>
          <cell r="O87">
            <v>1647000</v>
          </cell>
          <cell r="P87">
            <v>216084485</v>
          </cell>
        </row>
        <row r="93">
          <cell r="N93">
            <v>919560700</v>
          </cell>
          <cell r="O93">
            <v>46812000</v>
          </cell>
          <cell r="P93">
            <v>966372700</v>
          </cell>
        </row>
        <row r="101">
          <cell r="N101">
            <v>0</v>
          </cell>
          <cell r="O101">
            <v>0</v>
          </cell>
          <cell r="P101">
            <v>0</v>
          </cell>
        </row>
        <row r="105">
          <cell r="N105">
            <v>234692051</v>
          </cell>
          <cell r="O105">
            <v>27649464</v>
          </cell>
          <cell r="P105">
            <v>262341515</v>
          </cell>
        </row>
        <row r="111">
          <cell r="N111">
            <v>5270000</v>
          </cell>
          <cell r="O111">
            <v>0</v>
          </cell>
          <cell r="P111">
            <v>5270000</v>
          </cell>
        </row>
        <row r="117">
          <cell r="N117">
            <v>15860695</v>
          </cell>
          <cell r="O117">
            <v>0</v>
          </cell>
          <cell r="P117">
            <v>15860695</v>
          </cell>
        </row>
        <row r="118">
          <cell r="N118">
            <v>230295387</v>
          </cell>
          <cell r="O118">
            <v>0</v>
          </cell>
          <cell r="P118">
            <v>230295387</v>
          </cell>
        </row>
        <row r="119">
          <cell r="N119">
            <v>73598291</v>
          </cell>
          <cell r="O119">
            <v>7756947</v>
          </cell>
          <cell r="P119">
            <v>81355238</v>
          </cell>
        </row>
        <row r="126">
          <cell r="N126">
            <v>0</v>
          </cell>
          <cell r="O126">
            <v>0</v>
          </cell>
          <cell r="P126">
            <v>0</v>
          </cell>
        </row>
        <row r="127">
          <cell r="N127">
            <v>108749077</v>
          </cell>
          <cell r="O127">
            <v>1665500</v>
          </cell>
          <cell r="P127">
            <v>110414577</v>
          </cell>
        </row>
        <row r="128">
          <cell r="N128">
            <v>71503000</v>
          </cell>
          <cell r="O128">
            <v>0</v>
          </cell>
          <cell r="P128">
            <v>71503000</v>
          </cell>
        </row>
        <row r="133">
          <cell r="N133">
            <v>590558749</v>
          </cell>
          <cell r="O133">
            <v>99674807</v>
          </cell>
          <cell r="P133">
            <v>690233556</v>
          </cell>
        </row>
        <row r="138">
          <cell r="N138">
            <v>5555000</v>
          </cell>
          <cell r="O138">
            <v>200000</v>
          </cell>
          <cell r="P138">
            <v>5755000</v>
          </cell>
        </row>
        <row r="144">
          <cell r="N144">
            <v>126760130</v>
          </cell>
          <cell r="O144">
            <v>1397700</v>
          </cell>
          <cell r="P144">
            <v>128157830</v>
          </cell>
        </row>
        <row r="145">
          <cell r="N145">
            <v>14157500</v>
          </cell>
          <cell r="O145">
            <v>0</v>
          </cell>
          <cell r="P145">
            <v>14157500</v>
          </cell>
        </row>
        <row r="146">
          <cell r="N146">
            <v>14456500</v>
          </cell>
          <cell r="O146">
            <v>299000</v>
          </cell>
          <cell r="P146">
            <v>14755500</v>
          </cell>
        </row>
        <row r="147">
          <cell r="N147">
            <v>69819600</v>
          </cell>
          <cell r="O147">
            <v>11541500</v>
          </cell>
          <cell r="P147">
            <v>81361100</v>
          </cell>
        </row>
        <row r="148">
          <cell r="N148">
            <v>11832513</v>
          </cell>
          <cell r="O148">
            <v>0</v>
          </cell>
          <cell r="P148">
            <v>11832513</v>
          </cell>
        </row>
        <row r="149">
          <cell r="N149">
            <v>482100000</v>
          </cell>
          <cell r="O149">
            <v>46464000</v>
          </cell>
          <cell r="P149">
            <v>528564000</v>
          </cell>
        </row>
        <row r="150">
          <cell r="N150">
            <v>136270800</v>
          </cell>
          <cell r="O150">
            <v>4000000</v>
          </cell>
          <cell r="P150">
            <v>140270800</v>
          </cell>
        </row>
        <row r="160">
          <cell r="N160">
            <v>19257500</v>
          </cell>
          <cell r="O160">
            <v>0</v>
          </cell>
          <cell r="P160">
            <v>19257500</v>
          </cell>
        </row>
        <row r="161">
          <cell r="N161">
            <v>0</v>
          </cell>
          <cell r="O161">
            <v>0</v>
          </cell>
          <cell r="P161">
            <v>0</v>
          </cell>
        </row>
        <row r="162">
          <cell r="N162">
            <v>127563384</v>
          </cell>
          <cell r="O162">
            <v>18090096</v>
          </cell>
          <cell r="P162">
            <v>145653480</v>
          </cell>
        </row>
        <row r="165">
          <cell r="N165">
            <v>0</v>
          </cell>
          <cell r="O165">
            <v>392375000</v>
          </cell>
          <cell r="P165">
            <v>392375000</v>
          </cell>
        </row>
        <row r="166">
          <cell r="N166">
            <v>26412000</v>
          </cell>
          <cell r="O166">
            <v>12285000</v>
          </cell>
          <cell r="P166">
            <v>38697000</v>
          </cell>
        </row>
        <row r="171">
          <cell r="N171">
            <v>304954400</v>
          </cell>
          <cell r="O171">
            <v>35991531</v>
          </cell>
          <cell r="P171">
            <v>340945931</v>
          </cell>
        </row>
        <row r="178">
          <cell r="N178">
            <v>3600000</v>
          </cell>
          <cell r="O178">
            <v>3010000</v>
          </cell>
          <cell r="P178">
            <v>6610000</v>
          </cell>
        </row>
        <row r="180">
          <cell r="N180">
            <v>13476932</v>
          </cell>
          <cell r="O180">
            <v>2266016</v>
          </cell>
          <cell r="P180">
            <v>15742948</v>
          </cell>
        </row>
        <row r="186">
          <cell r="O186">
            <v>0</v>
          </cell>
        </row>
        <row r="187">
          <cell r="N187">
            <v>985228000</v>
          </cell>
          <cell r="O187">
            <v>0</v>
          </cell>
          <cell r="P187">
            <v>985228000</v>
          </cell>
        </row>
        <row r="188">
          <cell r="N188">
            <v>1057121992</v>
          </cell>
          <cell r="O188">
            <v>3000000</v>
          </cell>
          <cell r="P188">
            <v>1060121992</v>
          </cell>
        </row>
        <row r="189">
          <cell r="N189">
            <v>0</v>
          </cell>
          <cell r="O189">
            <v>0</v>
          </cell>
          <cell r="P189">
            <v>0</v>
          </cell>
        </row>
        <row r="190">
          <cell r="N190">
            <v>0</v>
          </cell>
          <cell r="O190">
            <v>105500000</v>
          </cell>
          <cell r="P190">
            <v>105500000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6"/>
  <sheetViews>
    <sheetView tabSelected="1" view="pageBreakPreview" topLeftCell="H15" zoomScaleSheetLayoutView="100" workbookViewId="0">
      <selection activeCell="P18" sqref="P18"/>
    </sheetView>
  </sheetViews>
  <sheetFormatPr defaultRowHeight="15"/>
  <cols>
    <col min="1" max="1" width="6.42578125" style="1" customWidth="1"/>
    <col min="2" max="2" width="5.42578125" style="2" customWidth="1"/>
    <col min="3" max="3" width="2.7109375" style="2" customWidth="1"/>
    <col min="4" max="4" width="5.7109375" style="2" customWidth="1"/>
    <col min="5" max="5" width="4" style="2" customWidth="1"/>
    <col min="6" max="6" width="3.5703125" style="2" customWidth="1"/>
    <col min="7" max="7" width="38.7109375" style="2" customWidth="1"/>
    <col min="8" max="8" width="16.85546875" style="2" customWidth="1"/>
    <col min="9" max="9" width="16.5703125" style="2" customWidth="1"/>
    <col min="10" max="10" width="15.7109375" style="2" customWidth="1"/>
    <col min="11" max="12" width="16.7109375" style="2" customWidth="1"/>
    <col min="13" max="13" width="10.42578125" style="3" customWidth="1"/>
    <col min="14" max="14" width="11.7109375" style="3" customWidth="1"/>
    <col min="15" max="256" width="9.140625" style="2"/>
    <col min="257" max="257" width="6.42578125" style="2" customWidth="1"/>
    <col min="258" max="258" width="5.42578125" style="2" customWidth="1"/>
    <col min="259" max="259" width="2.7109375" style="2" customWidth="1"/>
    <col min="260" max="260" width="5.7109375" style="2" customWidth="1"/>
    <col min="261" max="261" width="4" style="2" customWidth="1"/>
    <col min="262" max="262" width="3.5703125" style="2" customWidth="1"/>
    <col min="263" max="263" width="38.7109375" style="2" customWidth="1"/>
    <col min="264" max="264" width="16.85546875" style="2" customWidth="1"/>
    <col min="265" max="265" width="16.5703125" style="2" customWidth="1"/>
    <col min="266" max="266" width="15.7109375" style="2" customWidth="1"/>
    <col min="267" max="268" width="16.7109375" style="2" customWidth="1"/>
    <col min="269" max="269" width="10.42578125" style="2" customWidth="1"/>
    <col min="270" max="270" width="11.7109375" style="2" customWidth="1"/>
    <col min="271" max="512" width="9.140625" style="2"/>
    <col min="513" max="513" width="6.42578125" style="2" customWidth="1"/>
    <col min="514" max="514" width="5.42578125" style="2" customWidth="1"/>
    <col min="515" max="515" width="2.7109375" style="2" customWidth="1"/>
    <col min="516" max="516" width="5.7109375" style="2" customWidth="1"/>
    <col min="517" max="517" width="4" style="2" customWidth="1"/>
    <col min="518" max="518" width="3.5703125" style="2" customWidth="1"/>
    <col min="519" max="519" width="38.7109375" style="2" customWidth="1"/>
    <col min="520" max="520" width="16.85546875" style="2" customWidth="1"/>
    <col min="521" max="521" width="16.5703125" style="2" customWidth="1"/>
    <col min="522" max="522" width="15.7109375" style="2" customWidth="1"/>
    <col min="523" max="524" width="16.7109375" style="2" customWidth="1"/>
    <col min="525" max="525" width="10.42578125" style="2" customWidth="1"/>
    <col min="526" max="526" width="11.7109375" style="2" customWidth="1"/>
    <col min="527" max="768" width="9.140625" style="2"/>
    <col min="769" max="769" width="6.42578125" style="2" customWidth="1"/>
    <col min="770" max="770" width="5.42578125" style="2" customWidth="1"/>
    <col min="771" max="771" width="2.7109375" style="2" customWidth="1"/>
    <col min="772" max="772" width="5.7109375" style="2" customWidth="1"/>
    <col min="773" max="773" width="4" style="2" customWidth="1"/>
    <col min="774" max="774" width="3.5703125" style="2" customWidth="1"/>
    <col min="775" max="775" width="38.7109375" style="2" customWidth="1"/>
    <col min="776" max="776" width="16.85546875" style="2" customWidth="1"/>
    <col min="777" max="777" width="16.5703125" style="2" customWidth="1"/>
    <col min="778" max="778" width="15.7109375" style="2" customWidth="1"/>
    <col min="779" max="780" width="16.7109375" style="2" customWidth="1"/>
    <col min="781" max="781" width="10.42578125" style="2" customWidth="1"/>
    <col min="782" max="782" width="11.7109375" style="2" customWidth="1"/>
    <col min="783" max="1024" width="9.140625" style="2"/>
    <col min="1025" max="1025" width="6.42578125" style="2" customWidth="1"/>
    <col min="1026" max="1026" width="5.42578125" style="2" customWidth="1"/>
    <col min="1027" max="1027" width="2.7109375" style="2" customWidth="1"/>
    <col min="1028" max="1028" width="5.7109375" style="2" customWidth="1"/>
    <col min="1029" max="1029" width="4" style="2" customWidth="1"/>
    <col min="1030" max="1030" width="3.5703125" style="2" customWidth="1"/>
    <col min="1031" max="1031" width="38.7109375" style="2" customWidth="1"/>
    <col min="1032" max="1032" width="16.85546875" style="2" customWidth="1"/>
    <col min="1033" max="1033" width="16.5703125" style="2" customWidth="1"/>
    <col min="1034" max="1034" width="15.7109375" style="2" customWidth="1"/>
    <col min="1035" max="1036" width="16.7109375" style="2" customWidth="1"/>
    <col min="1037" max="1037" width="10.42578125" style="2" customWidth="1"/>
    <col min="1038" max="1038" width="11.7109375" style="2" customWidth="1"/>
    <col min="1039" max="1280" width="9.140625" style="2"/>
    <col min="1281" max="1281" width="6.42578125" style="2" customWidth="1"/>
    <col min="1282" max="1282" width="5.42578125" style="2" customWidth="1"/>
    <col min="1283" max="1283" width="2.7109375" style="2" customWidth="1"/>
    <col min="1284" max="1284" width="5.7109375" style="2" customWidth="1"/>
    <col min="1285" max="1285" width="4" style="2" customWidth="1"/>
    <col min="1286" max="1286" width="3.5703125" style="2" customWidth="1"/>
    <col min="1287" max="1287" width="38.7109375" style="2" customWidth="1"/>
    <col min="1288" max="1288" width="16.85546875" style="2" customWidth="1"/>
    <col min="1289" max="1289" width="16.5703125" style="2" customWidth="1"/>
    <col min="1290" max="1290" width="15.7109375" style="2" customWidth="1"/>
    <col min="1291" max="1292" width="16.7109375" style="2" customWidth="1"/>
    <col min="1293" max="1293" width="10.42578125" style="2" customWidth="1"/>
    <col min="1294" max="1294" width="11.7109375" style="2" customWidth="1"/>
    <col min="1295" max="1536" width="9.140625" style="2"/>
    <col min="1537" max="1537" width="6.42578125" style="2" customWidth="1"/>
    <col min="1538" max="1538" width="5.42578125" style="2" customWidth="1"/>
    <col min="1539" max="1539" width="2.7109375" style="2" customWidth="1"/>
    <col min="1540" max="1540" width="5.7109375" style="2" customWidth="1"/>
    <col min="1541" max="1541" width="4" style="2" customWidth="1"/>
    <col min="1542" max="1542" width="3.5703125" style="2" customWidth="1"/>
    <col min="1543" max="1543" width="38.7109375" style="2" customWidth="1"/>
    <col min="1544" max="1544" width="16.85546875" style="2" customWidth="1"/>
    <col min="1545" max="1545" width="16.5703125" style="2" customWidth="1"/>
    <col min="1546" max="1546" width="15.7109375" style="2" customWidth="1"/>
    <col min="1547" max="1548" width="16.7109375" style="2" customWidth="1"/>
    <col min="1549" max="1549" width="10.42578125" style="2" customWidth="1"/>
    <col min="1550" max="1550" width="11.7109375" style="2" customWidth="1"/>
    <col min="1551" max="1792" width="9.140625" style="2"/>
    <col min="1793" max="1793" width="6.42578125" style="2" customWidth="1"/>
    <col min="1794" max="1794" width="5.42578125" style="2" customWidth="1"/>
    <col min="1795" max="1795" width="2.7109375" style="2" customWidth="1"/>
    <col min="1796" max="1796" width="5.7109375" style="2" customWidth="1"/>
    <col min="1797" max="1797" width="4" style="2" customWidth="1"/>
    <col min="1798" max="1798" width="3.5703125" style="2" customWidth="1"/>
    <col min="1799" max="1799" width="38.7109375" style="2" customWidth="1"/>
    <col min="1800" max="1800" width="16.85546875" style="2" customWidth="1"/>
    <col min="1801" max="1801" width="16.5703125" style="2" customWidth="1"/>
    <col min="1802" max="1802" width="15.7109375" style="2" customWidth="1"/>
    <col min="1803" max="1804" width="16.7109375" style="2" customWidth="1"/>
    <col min="1805" max="1805" width="10.42578125" style="2" customWidth="1"/>
    <col min="1806" max="1806" width="11.7109375" style="2" customWidth="1"/>
    <col min="1807" max="2048" width="9.140625" style="2"/>
    <col min="2049" max="2049" width="6.42578125" style="2" customWidth="1"/>
    <col min="2050" max="2050" width="5.42578125" style="2" customWidth="1"/>
    <col min="2051" max="2051" width="2.7109375" style="2" customWidth="1"/>
    <col min="2052" max="2052" width="5.7109375" style="2" customWidth="1"/>
    <col min="2053" max="2053" width="4" style="2" customWidth="1"/>
    <col min="2054" max="2054" width="3.5703125" style="2" customWidth="1"/>
    <col min="2055" max="2055" width="38.7109375" style="2" customWidth="1"/>
    <col min="2056" max="2056" width="16.85546875" style="2" customWidth="1"/>
    <col min="2057" max="2057" width="16.5703125" style="2" customWidth="1"/>
    <col min="2058" max="2058" width="15.7109375" style="2" customWidth="1"/>
    <col min="2059" max="2060" width="16.7109375" style="2" customWidth="1"/>
    <col min="2061" max="2061" width="10.42578125" style="2" customWidth="1"/>
    <col min="2062" max="2062" width="11.7109375" style="2" customWidth="1"/>
    <col min="2063" max="2304" width="9.140625" style="2"/>
    <col min="2305" max="2305" width="6.42578125" style="2" customWidth="1"/>
    <col min="2306" max="2306" width="5.42578125" style="2" customWidth="1"/>
    <col min="2307" max="2307" width="2.7109375" style="2" customWidth="1"/>
    <col min="2308" max="2308" width="5.7109375" style="2" customWidth="1"/>
    <col min="2309" max="2309" width="4" style="2" customWidth="1"/>
    <col min="2310" max="2310" width="3.5703125" style="2" customWidth="1"/>
    <col min="2311" max="2311" width="38.7109375" style="2" customWidth="1"/>
    <col min="2312" max="2312" width="16.85546875" style="2" customWidth="1"/>
    <col min="2313" max="2313" width="16.5703125" style="2" customWidth="1"/>
    <col min="2314" max="2314" width="15.7109375" style="2" customWidth="1"/>
    <col min="2315" max="2316" width="16.7109375" style="2" customWidth="1"/>
    <col min="2317" max="2317" width="10.42578125" style="2" customWidth="1"/>
    <col min="2318" max="2318" width="11.7109375" style="2" customWidth="1"/>
    <col min="2319" max="2560" width="9.140625" style="2"/>
    <col min="2561" max="2561" width="6.42578125" style="2" customWidth="1"/>
    <col min="2562" max="2562" width="5.42578125" style="2" customWidth="1"/>
    <col min="2563" max="2563" width="2.7109375" style="2" customWidth="1"/>
    <col min="2564" max="2564" width="5.7109375" style="2" customWidth="1"/>
    <col min="2565" max="2565" width="4" style="2" customWidth="1"/>
    <col min="2566" max="2566" width="3.5703125" style="2" customWidth="1"/>
    <col min="2567" max="2567" width="38.7109375" style="2" customWidth="1"/>
    <col min="2568" max="2568" width="16.85546875" style="2" customWidth="1"/>
    <col min="2569" max="2569" width="16.5703125" style="2" customWidth="1"/>
    <col min="2570" max="2570" width="15.7109375" style="2" customWidth="1"/>
    <col min="2571" max="2572" width="16.7109375" style="2" customWidth="1"/>
    <col min="2573" max="2573" width="10.42578125" style="2" customWidth="1"/>
    <col min="2574" max="2574" width="11.7109375" style="2" customWidth="1"/>
    <col min="2575" max="2816" width="9.140625" style="2"/>
    <col min="2817" max="2817" width="6.42578125" style="2" customWidth="1"/>
    <col min="2818" max="2818" width="5.42578125" style="2" customWidth="1"/>
    <col min="2819" max="2819" width="2.7109375" style="2" customWidth="1"/>
    <col min="2820" max="2820" width="5.7109375" style="2" customWidth="1"/>
    <col min="2821" max="2821" width="4" style="2" customWidth="1"/>
    <col min="2822" max="2822" width="3.5703125" style="2" customWidth="1"/>
    <col min="2823" max="2823" width="38.7109375" style="2" customWidth="1"/>
    <col min="2824" max="2824" width="16.85546875" style="2" customWidth="1"/>
    <col min="2825" max="2825" width="16.5703125" style="2" customWidth="1"/>
    <col min="2826" max="2826" width="15.7109375" style="2" customWidth="1"/>
    <col min="2827" max="2828" width="16.7109375" style="2" customWidth="1"/>
    <col min="2829" max="2829" width="10.42578125" style="2" customWidth="1"/>
    <col min="2830" max="2830" width="11.7109375" style="2" customWidth="1"/>
    <col min="2831" max="3072" width="9.140625" style="2"/>
    <col min="3073" max="3073" width="6.42578125" style="2" customWidth="1"/>
    <col min="3074" max="3074" width="5.42578125" style="2" customWidth="1"/>
    <col min="3075" max="3075" width="2.7109375" style="2" customWidth="1"/>
    <col min="3076" max="3076" width="5.7109375" style="2" customWidth="1"/>
    <col min="3077" max="3077" width="4" style="2" customWidth="1"/>
    <col min="3078" max="3078" width="3.5703125" style="2" customWidth="1"/>
    <col min="3079" max="3079" width="38.7109375" style="2" customWidth="1"/>
    <col min="3080" max="3080" width="16.85546875" style="2" customWidth="1"/>
    <col min="3081" max="3081" width="16.5703125" style="2" customWidth="1"/>
    <col min="3082" max="3082" width="15.7109375" style="2" customWidth="1"/>
    <col min="3083" max="3084" width="16.7109375" style="2" customWidth="1"/>
    <col min="3085" max="3085" width="10.42578125" style="2" customWidth="1"/>
    <col min="3086" max="3086" width="11.7109375" style="2" customWidth="1"/>
    <col min="3087" max="3328" width="9.140625" style="2"/>
    <col min="3329" max="3329" width="6.42578125" style="2" customWidth="1"/>
    <col min="3330" max="3330" width="5.42578125" style="2" customWidth="1"/>
    <col min="3331" max="3331" width="2.7109375" style="2" customWidth="1"/>
    <col min="3332" max="3332" width="5.7109375" style="2" customWidth="1"/>
    <col min="3333" max="3333" width="4" style="2" customWidth="1"/>
    <col min="3334" max="3334" width="3.5703125" style="2" customWidth="1"/>
    <col min="3335" max="3335" width="38.7109375" style="2" customWidth="1"/>
    <col min="3336" max="3336" width="16.85546875" style="2" customWidth="1"/>
    <col min="3337" max="3337" width="16.5703125" style="2" customWidth="1"/>
    <col min="3338" max="3338" width="15.7109375" style="2" customWidth="1"/>
    <col min="3339" max="3340" width="16.7109375" style="2" customWidth="1"/>
    <col min="3341" max="3341" width="10.42578125" style="2" customWidth="1"/>
    <col min="3342" max="3342" width="11.7109375" style="2" customWidth="1"/>
    <col min="3343" max="3584" width="9.140625" style="2"/>
    <col min="3585" max="3585" width="6.42578125" style="2" customWidth="1"/>
    <col min="3586" max="3586" width="5.42578125" style="2" customWidth="1"/>
    <col min="3587" max="3587" width="2.7109375" style="2" customWidth="1"/>
    <col min="3588" max="3588" width="5.7109375" style="2" customWidth="1"/>
    <col min="3589" max="3589" width="4" style="2" customWidth="1"/>
    <col min="3590" max="3590" width="3.5703125" style="2" customWidth="1"/>
    <col min="3591" max="3591" width="38.7109375" style="2" customWidth="1"/>
    <col min="3592" max="3592" width="16.85546875" style="2" customWidth="1"/>
    <col min="3593" max="3593" width="16.5703125" style="2" customWidth="1"/>
    <col min="3594" max="3594" width="15.7109375" style="2" customWidth="1"/>
    <col min="3595" max="3596" width="16.7109375" style="2" customWidth="1"/>
    <col min="3597" max="3597" width="10.42578125" style="2" customWidth="1"/>
    <col min="3598" max="3598" width="11.7109375" style="2" customWidth="1"/>
    <col min="3599" max="3840" width="9.140625" style="2"/>
    <col min="3841" max="3841" width="6.42578125" style="2" customWidth="1"/>
    <col min="3842" max="3842" width="5.42578125" style="2" customWidth="1"/>
    <col min="3843" max="3843" width="2.7109375" style="2" customWidth="1"/>
    <col min="3844" max="3844" width="5.7109375" style="2" customWidth="1"/>
    <col min="3845" max="3845" width="4" style="2" customWidth="1"/>
    <col min="3846" max="3846" width="3.5703125" style="2" customWidth="1"/>
    <col min="3847" max="3847" width="38.7109375" style="2" customWidth="1"/>
    <col min="3848" max="3848" width="16.85546875" style="2" customWidth="1"/>
    <col min="3849" max="3849" width="16.5703125" style="2" customWidth="1"/>
    <col min="3850" max="3850" width="15.7109375" style="2" customWidth="1"/>
    <col min="3851" max="3852" width="16.7109375" style="2" customWidth="1"/>
    <col min="3853" max="3853" width="10.42578125" style="2" customWidth="1"/>
    <col min="3854" max="3854" width="11.7109375" style="2" customWidth="1"/>
    <col min="3855" max="4096" width="9.140625" style="2"/>
    <col min="4097" max="4097" width="6.42578125" style="2" customWidth="1"/>
    <col min="4098" max="4098" width="5.42578125" style="2" customWidth="1"/>
    <col min="4099" max="4099" width="2.7109375" style="2" customWidth="1"/>
    <col min="4100" max="4100" width="5.7109375" style="2" customWidth="1"/>
    <col min="4101" max="4101" width="4" style="2" customWidth="1"/>
    <col min="4102" max="4102" width="3.5703125" style="2" customWidth="1"/>
    <col min="4103" max="4103" width="38.7109375" style="2" customWidth="1"/>
    <col min="4104" max="4104" width="16.85546875" style="2" customWidth="1"/>
    <col min="4105" max="4105" width="16.5703125" style="2" customWidth="1"/>
    <col min="4106" max="4106" width="15.7109375" style="2" customWidth="1"/>
    <col min="4107" max="4108" width="16.7109375" style="2" customWidth="1"/>
    <col min="4109" max="4109" width="10.42578125" style="2" customWidth="1"/>
    <col min="4110" max="4110" width="11.7109375" style="2" customWidth="1"/>
    <col min="4111" max="4352" width="9.140625" style="2"/>
    <col min="4353" max="4353" width="6.42578125" style="2" customWidth="1"/>
    <col min="4354" max="4354" width="5.42578125" style="2" customWidth="1"/>
    <col min="4355" max="4355" width="2.7109375" style="2" customWidth="1"/>
    <col min="4356" max="4356" width="5.7109375" style="2" customWidth="1"/>
    <col min="4357" max="4357" width="4" style="2" customWidth="1"/>
    <col min="4358" max="4358" width="3.5703125" style="2" customWidth="1"/>
    <col min="4359" max="4359" width="38.7109375" style="2" customWidth="1"/>
    <col min="4360" max="4360" width="16.85546875" style="2" customWidth="1"/>
    <col min="4361" max="4361" width="16.5703125" style="2" customWidth="1"/>
    <col min="4362" max="4362" width="15.7109375" style="2" customWidth="1"/>
    <col min="4363" max="4364" width="16.7109375" style="2" customWidth="1"/>
    <col min="4365" max="4365" width="10.42578125" style="2" customWidth="1"/>
    <col min="4366" max="4366" width="11.7109375" style="2" customWidth="1"/>
    <col min="4367" max="4608" width="9.140625" style="2"/>
    <col min="4609" max="4609" width="6.42578125" style="2" customWidth="1"/>
    <col min="4610" max="4610" width="5.42578125" style="2" customWidth="1"/>
    <col min="4611" max="4611" width="2.7109375" style="2" customWidth="1"/>
    <col min="4612" max="4612" width="5.7109375" style="2" customWidth="1"/>
    <col min="4613" max="4613" width="4" style="2" customWidth="1"/>
    <col min="4614" max="4614" width="3.5703125" style="2" customWidth="1"/>
    <col min="4615" max="4615" width="38.7109375" style="2" customWidth="1"/>
    <col min="4616" max="4616" width="16.85546875" style="2" customWidth="1"/>
    <col min="4617" max="4617" width="16.5703125" style="2" customWidth="1"/>
    <col min="4618" max="4618" width="15.7109375" style="2" customWidth="1"/>
    <col min="4619" max="4620" width="16.7109375" style="2" customWidth="1"/>
    <col min="4621" max="4621" width="10.42578125" style="2" customWidth="1"/>
    <col min="4622" max="4622" width="11.7109375" style="2" customWidth="1"/>
    <col min="4623" max="4864" width="9.140625" style="2"/>
    <col min="4865" max="4865" width="6.42578125" style="2" customWidth="1"/>
    <col min="4866" max="4866" width="5.42578125" style="2" customWidth="1"/>
    <col min="4867" max="4867" width="2.7109375" style="2" customWidth="1"/>
    <col min="4868" max="4868" width="5.7109375" style="2" customWidth="1"/>
    <col min="4869" max="4869" width="4" style="2" customWidth="1"/>
    <col min="4870" max="4870" width="3.5703125" style="2" customWidth="1"/>
    <col min="4871" max="4871" width="38.7109375" style="2" customWidth="1"/>
    <col min="4872" max="4872" width="16.85546875" style="2" customWidth="1"/>
    <col min="4873" max="4873" width="16.5703125" style="2" customWidth="1"/>
    <col min="4874" max="4874" width="15.7109375" style="2" customWidth="1"/>
    <col min="4875" max="4876" width="16.7109375" style="2" customWidth="1"/>
    <col min="4877" max="4877" width="10.42578125" style="2" customWidth="1"/>
    <col min="4878" max="4878" width="11.7109375" style="2" customWidth="1"/>
    <col min="4879" max="5120" width="9.140625" style="2"/>
    <col min="5121" max="5121" width="6.42578125" style="2" customWidth="1"/>
    <col min="5122" max="5122" width="5.42578125" style="2" customWidth="1"/>
    <col min="5123" max="5123" width="2.7109375" style="2" customWidth="1"/>
    <col min="5124" max="5124" width="5.7109375" style="2" customWidth="1"/>
    <col min="5125" max="5125" width="4" style="2" customWidth="1"/>
    <col min="5126" max="5126" width="3.5703125" style="2" customWidth="1"/>
    <col min="5127" max="5127" width="38.7109375" style="2" customWidth="1"/>
    <col min="5128" max="5128" width="16.85546875" style="2" customWidth="1"/>
    <col min="5129" max="5129" width="16.5703125" style="2" customWidth="1"/>
    <col min="5130" max="5130" width="15.7109375" style="2" customWidth="1"/>
    <col min="5131" max="5132" width="16.7109375" style="2" customWidth="1"/>
    <col min="5133" max="5133" width="10.42578125" style="2" customWidth="1"/>
    <col min="5134" max="5134" width="11.7109375" style="2" customWidth="1"/>
    <col min="5135" max="5376" width="9.140625" style="2"/>
    <col min="5377" max="5377" width="6.42578125" style="2" customWidth="1"/>
    <col min="5378" max="5378" width="5.42578125" style="2" customWidth="1"/>
    <col min="5379" max="5379" width="2.7109375" style="2" customWidth="1"/>
    <col min="5380" max="5380" width="5.7109375" style="2" customWidth="1"/>
    <col min="5381" max="5381" width="4" style="2" customWidth="1"/>
    <col min="5382" max="5382" width="3.5703125" style="2" customWidth="1"/>
    <col min="5383" max="5383" width="38.7109375" style="2" customWidth="1"/>
    <col min="5384" max="5384" width="16.85546875" style="2" customWidth="1"/>
    <col min="5385" max="5385" width="16.5703125" style="2" customWidth="1"/>
    <col min="5386" max="5386" width="15.7109375" style="2" customWidth="1"/>
    <col min="5387" max="5388" width="16.7109375" style="2" customWidth="1"/>
    <col min="5389" max="5389" width="10.42578125" style="2" customWidth="1"/>
    <col min="5390" max="5390" width="11.7109375" style="2" customWidth="1"/>
    <col min="5391" max="5632" width="9.140625" style="2"/>
    <col min="5633" max="5633" width="6.42578125" style="2" customWidth="1"/>
    <col min="5634" max="5634" width="5.42578125" style="2" customWidth="1"/>
    <col min="5635" max="5635" width="2.7109375" style="2" customWidth="1"/>
    <col min="5636" max="5636" width="5.7109375" style="2" customWidth="1"/>
    <col min="5637" max="5637" width="4" style="2" customWidth="1"/>
    <col min="5638" max="5638" width="3.5703125" style="2" customWidth="1"/>
    <col min="5639" max="5639" width="38.7109375" style="2" customWidth="1"/>
    <col min="5640" max="5640" width="16.85546875" style="2" customWidth="1"/>
    <col min="5641" max="5641" width="16.5703125" style="2" customWidth="1"/>
    <col min="5642" max="5642" width="15.7109375" style="2" customWidth="1"/>
    <col min="5643" max="5644" width="16.7109375" style="2" customWidth="1"/>
    <col min="5645" max="5645" width="10.42578125" style="2" customWidth="1"/>
    <col min="5646" max="5646" width="11.7109375" style="2" customWidth="1"/>
    <col min="5647" max="5888" width="9.140625" style="2"/>
    <col min="5889" max="5889" width="6.42578125" style="2" customWidth="1"/>
    <col min="5890" max="5890" width="5.42578125" style="2" customWidth="1"/>
    <col min="5891" max="5891" width="2.7109375" style="2" customWidth="1"/>
    <col min="5892" max="5892" width="5.7109375" style="2" customWidth="1"/>
    <col min="5893" max="5893" width="4" style="2" customWidth="1"/>
    <col min="5894" max="5894" width="3.5703125" style="2" customWidth="1"/>
    <col min="5895" max="5895" width="38.7109375" style="2" customWidth="1"/>
    <col min="5896" max="5896" width="16.85546875" style="2" customWidth="1"/>
    <col min="5897" max="5897" width="16.5703125" style="2" customWidth="1"/>
    <col min="5898" max="5898" width="15.7109375" style="2" customWidth="1"/>
    <col min="5899" max="5900" width="16.7109375" style="2" customWidth="1"/>
    <col min="5901" max="5901" width="10.42578125" style="2" customWidth="1"/>
    <col min="5902" max="5902" width="11.7109375" style="2" customWidth="1"/>
    <col min="5903" max="6144" width="9.140625" style="2"/>
    <col min="6145" max="6145" width="6.42578125" style="2" customWidth="1"/>
    <col min="6146" max="6146" width="5.42578125" style="2" customWidth="1"/>
    <col min="6147" max="6147" width="2.7109375" style="2" customWidth="1"/>
    <col min="6148" max="6148" width="5.7109375" style="2" customWidth="1"/>
    <col min="6149" max="6149" width="4" style="2" customWidth="1"/>
    <col min="6150" max="6150" width="3.5703125" style="2" customWidth="1"/>
    <col min="6151" max="6151" width="38.7109375" style="2" customWidth="1"/>
    <col min="6152" max="6152" width="16.85546875" style="2" customWidth="1"/>
    <col min="6153" max="6153" width="16.5703125" style="2" customWidth="1"/>
    <col min="6154" max="6154" width="15.7109375" style="2" customWidth="1"/>
    <col min="6155" max="6156" width="16.7109375" style="2" customWidth="1"/>
    <col min="6157" max="6157" width="10.42578125" style="2" customWidth="1"/>
    <col min="6158" max="6158" width="11.7109375" style="2" customWidth="1"/>
    <col min="6159" max="6400" width="9.140625" style="2"/>
    <col min="6401" max="6401" width="6.42578125" style="2" customWidth="1"/>
    <col min="6402" max="6402" width="5.42578125" style="2" customWidth="1"/>
    <col min="6403" max="6403" width="2.7109375" style="2" customWidth="1"/>
    <col min="6404" max="6404" width="5.7109375" style="2" customWidth="1"/>
    <col min="6405" max="6405" width="4" style="2" customWidth="1"/>
    <col min="6406" max="6406" width="3.5703125" style="2" customWidth="1"/>
    <col min="6407" max="6407" width="38.7109375" style="2" customWidth="1"/>
    <col min="6408" max="6408" width="16.85546875" style="2" customWidth="1"/>
    <col min="6409" max="6409" width="16.5703125" style="2" customWidth="1"/>
    <col min="6410" max="6410" width="15.7109375" style="2" customWidth="1"/>
    <col min="6411" max="6412" width="16.7109375" style="2" customWidth="1"/>
    <col min="6413" max="6413" width="10.42578125" style="2" customWidth="1"/>
    <col min="6414" max="6414" width="11.7109375" style="2" customWidth="1"/>
    <col min="6415" max="6656" width="9.140625" style="2"/>
    <col min="6657" max="6657" width="6.42578125" style="2" customWidth="1"/>
    <col min="6658" max="6658" width="5.42578125" style="2" customWidth="1"/>
    <col min="6659" max="6659" width="2.7109375" style="2" customWidth="1"/>
    <col min="6660" max="6660" width="5.7109375" style="2" customWidth="1"/>
    <col min="6661" max="6661" width="4" style="2" customWidth="1"/>
    <col min="6662" max="6662" width="3.5703125" style="2" customWidth="1"/>
    <col min="6663" max="6663" width="38.7109375" style="2" customWidth="1"/>
    <col min="6664" max="6664" width="16.85546875" style="2" customWidth="1"/>
    <col min="6665" max="6665" width="16.5703125" style="2" customWidth="1"/>
    <col min="6666" max="6666" width="15.7109375" style="2" customWidth="1"/>
    <col min="6667" max="6668" width="16.7109375" style="2" customWidth="1"/>
    <col min="6669" max="6669" width="10.42578125" style="2" customWidth="1"/>
    <col min="6670" max="6670" width="11.7109375" style="2" customWidth="1"/>
    <col min="6671" max="6912" width="9.140625" style="2"/>
    <col min="6913" max="6913" width="6.42578125" style="2" customWidth="1"/>
    <col min="6914" max="6914" width="5.42578125" style="2" customWidth="1"/>
    <col min="6915" max="6915" width="2.7109375" style="2" customWidth="1"/>
    <col min="6916" max="6916" width="5.7109375" style="2" customWidth="1"/>
    <col min="6917" max="6917" width="4" style="2" customWidth="1"/>
    <col min="6918" max="6918" width="3.5703125" style="2" customWidth="1"/>
    <col min="6919" max="6919" width="38.7109375" style="2" customWidth="1"/>
    <col min="6920" max="6920" width="16.85546875" style="2" customWidth="1"/>
    <col min="6921" max="6921" width="16.5703125" style="2" customWidth="1"/>
    <col min="6922" max="6922" width="15.7109375" style="2" customWidth="1"/>
    <col min="6923" max="6924" width="16.7109375" style="2" customWidth="1"/>
    <col min="6925" max="6925" width="10.42578125" style="2" customWidth="1"/>
    <col min="6926" max="6926" width="11.7109375" style="2" customWidth="1"/>
    <col min="6927" max="7168" width="9.140625" style="2"/>
    <col min="7169" max="7169" width="6.42578125" style="2" customWidth="1"/>
    <col min="7170" max="7170" width="5.42578125" style="2" customWidth="1"/>
    <col min="7171" max="7171" width="2.7109375" style="2" customWidth="1"/>
    <col min="7172" max="7172" width="5.7109375" style="2" customWidth="1"/>
    <col min="7173" max="7173" width="4" style="2" customWidth="1"/>
    <col min="7174" max="7174" width="3.5703125" style="2" customWidth="1"/>
    <col min="7175" max="7175" width="38.7109375" style="2" customWidth="1"/>
    <col min="7176" max="7176" width="16.85546875" style="2" customWidth="1"/>
    <col min="7177" max="7177" width="16.5703125" style="2" customWidth="1"/>
    <col min="7178" max="7178" width="15.7109375" style="2" customWidth="1"/>
    <col min="7179" max="7180" width="16.7109375" style="2" customWidth="1"/>
    <col min="7181" max="7181" width="10.42578125" style="2" customWidth="1"/>
    <col min="7182" max="7182" width="11.7109375" style="2" customWidth="1"/>
    <col min="7183" max="7424" width="9.140625" style="2"/>
    <col min="7425" max="7425" width="6.42578125" style="2" customWidth="1"/>
    <col min="7426" max="7426" width="5.42578125" style="2" customWidth="1"/>
    <col min="7427" max="7427" width="2.7109375" style="2" customWidth="1"/>
    <col min="7428" max="7428" width="5.7109375" style="2" customWidth="1"/>
    <col min="7429" max="7429" width="4" style="2" customWidth="1"/>
    <col min="7430" max="7430" width="3.5703125" style="2" customWidth="1"/>
    <col min="7431" max="7431" width="38.7109375" style="2" customWidth="1"/>
    <col min="7432" max="7432" width="16.85546875" style="2" customWidth="1"/>
    <col min="7433" max="7433" width="16.5703125" style="2" customWidth="1"/>
    <col min="7434" max="7434" width="15.7109375" style="2" customWidth="1"/>
    <col min="7435" max="7436" width="16.7109375" style="2" customWidth="1"/>
    <col min="7437" max="7437" width="10.42578125" style="2" customWidth="1"/>
    <col min="7438" max="7438" width="11.7109375" style="2" customWidth="1"/>
    <col min="7439" max="7680" width="9.140625" style="2"/>
    <col min="7681" max="7681" width="6.42578125" style="2" customWidth="1"/>
    <col min="7682" max="7682" width="5.42578125" style="2" customWidth="1"/>
    <col min="7683" max="7683" width="2.7109375" style="2" customWidth="1"/>
    <col min="7684" max="7684" width="5.7109375" style="2" customWidth="1"/>
    <col min="7685" max="7685" width="4" style="2" customWidth="1"/>
    <col min="7686" max="7686" width="3.5703125" style="2" customWidth="1"/>
    <col min="7687" max="7687" width="38.7109375" style="2" customWidth="1"/>
    <col min="7688" max="7688" width="16.85546875" style="2" customWidth="1"/>
    <col min="7689" max="7689" width="16.5703125" style="2" customWidth="1"/>
    <col min="7690" max="7690" width="15.7109375" style="2" customWidth="1"/>
    <col min="7691" max="7692" width="16.7109375" style="2" customWidth="1"/>
    <col min="7693" max="7693" width="10.42578125" style="2" customWidth="1"/>
    <col min="7694" max="7694" width="11.7109375" style="2" customWidth="1"/>
    <col min="7695" max="7936" width="9.140625" style="2"/>
    <col min="7937" max="7937" width="6.42578125" style="2" customWidth="1"/>
    <col min="7938" max="7938" width="5.42578125" style="2" customWidth="1"/>
    <col min="7939" max="7939" width="2.7109375" style="2" customWidth="1"/>
    <col min="7940" max="7940" width="5.7109375" style="2" customWidth="1"/>
    <col min="7941" max="7941" width="4" style="2" customWidth="1"/>
    <col min="7942" max="7942" width="3.5703125" style="2" customWidth="1"/>
    <col min="7943" max="7943" width="38.7109375" style="2" customWidth="1"/>
    <col min="7944" max="7944" width="16.85546875" style="2" customWidth="1"/>
    <col min="7945" max="7945" width="16.5703125" style="2" customWidth="1"/>
    <col min="7946" max="7946" width="15.7109375" style="2" customWidth="1"/>
    <col min="7947" max="7948" width="16.7109375" style="2" customWidth="1"/>
    <col min="7949" max="7949" width="10.42578125" style="2" customWidth="1"/>
    <col min="7950" max="7950" width="11.7109375" style="2" customWidth="1"/>
    <col min="7951" max="8192" width="9.140625" style="2"/>
    <col min="8193" max="8193" width="6.42578125" style="2" customWidth="1"/>
    <col min="8194" max="8194" width="5.42578125" style="2" customWidth="1"/>
    <col min="8195" max="8195" width="2.7109375" style="2" customWidth="1"/>
    <col min="8196" max="8196" width="5.7109375" style="2" customWidth="1"/>
    <col min="8197" max="8197" width="4" style="2" customWidth="1"/>
    <col min="8198" max="8198" width="3.5703125" style="2" customWidth="1"/>
    <col min="8199" max="8199" width="38.7109375" style="2" customWidth="1"/>
    <col min="8200" max="8200" width="16.85546875" style="2" customWidth="1"/>
    <col min="8201" max="8201" width="16.5703125" style="2" customWidth="1"/>
    <col min="8202" max="8202" width="15.7109375" style="2" customWidth="1"/>
    <col min="8203" max="8204" width="16.7109375" style="2" customWidth="1"/>
    <col min="8205" max="8205" width="10.42578125" style="2" customWidth="1"/>
    <col min="8206" max="8206" width="11.7109375" style="2" customWidth="1"/>
    <col min="8207" max="8448" width="9.140625" style="2"/>
    <col min="8449" max="8449" width="6.42578125" style="2" customWidth="1"/>
    <col min="8450" max="8450" width="5.42578125" style="2" customWidth="1"/>
    <col min="8451" max="8451" width="2.7109375" style="2" customWidth="1"/>
    <col min="8452" max="8452" width="5.7109375" style="2" customWidth="1"/>
    <col min="8453" max="8453" width="4" style="2" customWidth="1"/>
    <col min="8454" max="8454" width="3.5703125" style="2" customWidth="1"/>
    <col min="8455" max="8455" width="38.7109375" style="2" customWidth="1"/>
    <col min="8456" max="8456" width="16.85546875" style="2" customWidth="1"/>
    <col min="8457" max="8457" width="16.5703125" style="2" customWidth="1"/>
    <col min="8458" max="8458" width="15.7109375" style="2" customWidth="1"/>
    <col min="8459" max="8460" width="16.7109375" style="2" customWidth="1"/>
    <col min="8461" max="8461" width="10.42578125" style="2" customWidth="1"/>
    <col min="8462" max="8462" width="11.7109375" style="2" customWidth="1"/>
    <col min="8463" max="8704" width="9.140625" style="2"/>
    <col min="8705" max="8705" width="6.42578125" style="2" customWidth="1"/>
    <col min="8706" max="8706" width="5.42578125" style="2" customWidth="1"/>
    <col min="8707" max="8707" width="2.7109375" style="2" customWidth="1"/>
    <col min="8708" max="8708" width="5.7109375" style="2" customWidth="1"/>
    <col min="8709" max="8709" width="4" style="2" customWidth="1"/>
    <col min="8710" max="8710" width="3.5703125" style="2" customWidth="1"/>
    <col min="8711" max="8711" width="38.7109375" style="2" customWidth="1"/>
    <col min="8712" max="8712" width="16.85546875" style="2" customWidth="1"/>
    <col min="8713" max="8713" width="16.5703125" style="2" customWidth="1"/>
    <col min="8714" max="8714" width="15.7109375" style="2" customWidth="1"/>
    <col min="8715" max="8716" width="16.7109375" style="2" customWidth="1"/>
    <col min="8717" max="8717" width="10.42578125" style="2" customWidth="1"/>
    <col min="8718" max="8718" width="11.7109375" style="2" customWidth="1"/>
    <col min="8719" max="8960" width="9.140625" style="2"/>
    <col min="8961" max="8961" width="6.42578125" style="2" customWidth="1"/>
    <col min="8962" max="8962" width="5.42578125" style="2" customWidth="1"/>
    <col min="8963" max="8963" width="2.7109375" style="2" customWidth="1"/>
    <col min="8964" max="8964" width="5.7109375" style="2" customWidth="1"/>
    <col min="8965" max="8965" width="4" style="2" customWidth="1"/>
    <col min="8966" max="8966" width="3.5703125" style="2" customWidth="1"/>
    <col min="8967" max="8967" width="38.7109375" style="2" customWidth="1"/>
    <col min="8968" max="8968" width="16.85546875" style="2" customWidth="1"/>
    <col min="8969" max="8969" width="16.5703125" style="2" customWidth="1"/>
    <col min="8970" max="8970" width="15.7109375" style="2" customWidth="1"/>
    <col min="8971" max="8972" width="16.7109375" style="2" customWidth="1"/>
    <col min="8973" max="8973" width="10.42578125" style="2" customWidth="1"/>
    <col min="8974" max="8974" width="11.7109375" style="2" customWidth="1"/>
    <col min="8975" max="9216" width="9.140625" style="2"/>
    <col min="9217" max="9217" width="6.42578125" style="2" customWidth="1"/>
    <col min="9218" max="9218" width="5.42578125" style="2" customWidth="1"/>
    <col min="9219" max="9219" width="2.7109375" style="2" customWidth="1"/>
    <col min="9220" max="9220" width="5.7109375" style="2" customWidth="1"/>
    <col min="9221" max="9221" width="4" style="2" customWidth="1"/>
    <col min="9222" max="9222" width="3.5703125" style="2" customWidth="1"/>
    <col min="9223" max="9223" width="38.7109375" style="2" customWidth="1"/>
    <col min="9224" max="9224" width="16.85546875" style="2" customWidth="1"/>
    <col min="9225" max="9225" width="16.5703125" style="2" customWidth="1"/>
    <col min="9226" max="9226" width="15.7109375" style="2" customWidth="1"/>
    <col min="9227" max="9228" width="16.7109375" style="2" customWidth="1"/>
    <col min="9229" max="9229" width="10.42578125" style="2" customWidth="1"/>
    <col min="9230" max="9230" width="11.7109375" style="2" customWidth="1"/>
    <col min="9231" max="9472" width="9.140625" style="2"/>
    <col min="9473" max="9473" width="6.42578125" style="2" customWidth="1"/>
    <col min="9474" max="9474" width="5.42578125" style="2" customWidth="1"/>
    <col min="9475" max="9475" width="2.7109375" style="2" customWidth="1"/>
    <col min="9476" max="9476" width="5.7109375" style="2" customWidth="1"/>
    <col min="9477" max="9477" width="4" style="2" customWidth="1"/>
    <col min="9478" max="9478" width="3.5703125" style="2" customWidth="1"/>
    <col min="9479" max="9479" width="38.7109375" style="2" customWidth="1"/>
    <col min="9480" max="9480" width="16.85546875" style="2" customWidth="1"/>
    <col min="9481" max="9481" width="16.5703125" style="2" customWidth="1"/>
    <col min="9482" max="9482" width="15.7109375" style="2" customWidth="1"/>
    <col min="9483" max="9484" width="16.7109375" style="2" customWidth="1"/>
    <col min="9485" max="9485" width="10.42578125" style="2" customWidth="1"/>
    <col min="9486" max="9486" width="11.7109375" style="2" customWidth="1"/>
    <col min="9487" max="9728" width="9.140625" style="2"/>
    <col min="9729" max="9729" width="6.42578125" style="2" customWidth="1"/>
    <col min="9730" max="9730" width="5.42578125" style="2" customWidth="1"/>
    <col min="9731" max="9731" width="2.7109375" style="2" customWidth="1"/>
    <col min="9732" max="9732" width="5.7109375" style="2" customWidth="1"/>
    <col min="9733" max="9733" width="4" style="2" customWidth="1"/>
    <col min="9734" max="9734" width="3.5703125" style="2" customWidth="1"/>
    <col min="9735" max="9735" width="38.7109375" style="2" customWidth="1"/>
    <col min="9736" max="9736" width="16.85546875" style="2" customWidth="1"/>
    <col min="9737" max="9737" width="16.5703125" style="2" customWidth="1"/>
    <col min="9738" max="9738" width="15.7109375" style="2" customWidth="1"/>
    <col min="9739" max="9740" width="16.7109375" style="2" customWidth="1"/>
    <col min="9741" max="9741" width="10.42578125" style="2" customWidth="1"/>
    <col min="9742" max="9742" width="11.7109375" style="2" customWidth="1"/>
    <col min="9743" max="9984" width="9.140625" style="2"/>
    <col min="9985" max="9985" width="6.42578125" style="2" customWidth="1"/>
    <col min="9986" max="9986" width="5.42578125" style="2" customWidth="1"/>
    <col min="9987" max="9987" width="2.7109375" style="2" customWidth="1"/>
    <col min="9988" max="9988" width="5.7109375" style="2" customWidth="1"/>
    <col min="9989" max="9989" width="4" style="2" customWidth="1"/>
    <col min="9990" max="9990" width="3.5703125" style="2" customWidth="1"/>
    <col min="9991" max="9991" width="38.7109375" style="2" customWidth="1"/>
    <col min="9992" max="9992" width="16.85546875" style="2" customWidth="1"/>
    <col min="9993" max="9993" width="16.5703125" style="2" customWidth="1"/>
    <col min="9994" max="9994" width="15.7109375" style="2" customWidth="1"/>
    <col min="9995" max="9996" width="16.7109375" style="2" customWidth="1"/>
    <col min="9997" max="9997" width="10.42578125" style="2" customWidth="1"/>
    <col min="9998" max="9998" width="11.7109375" style="2" customWidth="1"/>
    <col min="9999" max="10240" width="9.140625" style="2"/>
    <col min="10241" max="10241" width="6.42578125" style="2" customWidth="1"/>
    <col min="10242" max="10242" width="5.42578125" style="2" customWidth="1"/>
    <col min="10243" max="10243" width="2.7109375" style="2" customWidth="1"/>
    <col min="10244" max="10244" width="5.7109375" style="2" customWidth="1"/>
    <col min="10245" max="10245" width="4" style="2" customWidth="1"/>
    <col min="10246" max="10246" width="3.5703125" style="2" customWidth="1"/>
    <col min="10247" max="10247" width="38.7109375" style="2" customWidth="1"/>
    <col min="10248" max="10248" width="16.85546875" style="2" customWidth="1"/>
    <col min="10249" max="10249" width="16.5703125" style="2" customWidth="1"/>
    <col min="10250" max="10250" width="15.7109375" style="2" customWidth="1"/>
    <col min="10251" max="10252" width="16.7109375" style="2" customWidth="1"/>
    <col min="10253" max="10253" width="10.42578125" style="2" customWidth="1"/>
    <col min="10254" max="10254" width="11.7109375" style="2" customWidth="1"/>
    <col min="10255" max="10496" width="9.140625" style="2"/>
    <col min="10497" max="10497" width="6.42578125" style="2" customWidth="1"/>
    <col min="10498" max="10498" width="5.42578125" style="2" customWidth="1"/>
    <col min="10499" max="10499" width="2.7109375" style="2" customWidth="1"/>
    <col min="10500" max="10500" width="5.7109375" style="2" customWidth="1"/>
    <col min="10501" max="10501" width="4" style="2" customWidth="1"/>
    <col min="10502" max="10502" width="3.5703125" style="2" customWidth="1"/>
    <col min="10503" max="10503" width="38.7109375" style="2" customWidth="1"/>
    <col min="10504" max="10504" width="16.85546875" style="2" customWidth="1"/>
    <col min="10505" max="10505" width="16.5703125" style="2" customWidth="1"/>
    <col min="10506" max="10506" width="15.7109375" style="2" customWidth="1"/>
    <col min="10507" max="10508" width="16.7109375" style="2" customWidth="1"/>
    <col min="10509" max="10509" width="10.42578125" style="2" customWidth="1"/>
    <col min="10510" max="10510" width="11.7109375" style="2" customWidth="1"/>
    <col min="10511" max="10752" width="9.140625" style="2"/>
    <col min="10753" max="10753" width="6.42578125" style="2" customWidth="1"/>
    <col min="10754" max="10754" width="5.42578125" style="2" customWidth="1"/>
    <col min="10755" max="10755" width="2.7109375" style="2" customWidth="1"/>
    <col min="10756" max="10756" width="5.7109375" style="2" customWidth="1"/>
    <col min="10757" max="10757" width="4" style="2" customWidth="1"/>
    <col min="10758" max="10758" width="3.5703125" style="2" customWidth="1"/>
    <col min="10759" max="10759" width="38.7109375" style="2" customWidth="1"/>
    <col min="10760" max="10760" width="16.85546875" style="2" customWidth="1"/>
    <col min="10761" max="10761" width="16.5703125" style="2" customWidth="1"/>
    <col min="10762" max="10762" width="15.7109375" style="2" customWidth="1"/>
    <col min="10763" max="10764" width="16.7109375" style="2" customWidth="1"/>
    <col min="10765" max="10765" width="10.42578125" style="2" customWidth="1"/>
    <col min="10766" max="10766" width="11.7109375" style="2" customWidth="1"/>
    <col min="10767" max="11008" width="9.140625" style="2"/>
    <col min="11009" max="11009" width="6.42578125" style="2" customWidth="1"/>
    <col min="11010" max="11010" width="5.42578125" style="2" customWidth="1"/>
    <col min="11011" max="11011" width="2.7109375" style="2" customWidth="1"/>
    <col min="11012" max="11012" width="5.7109375" style="2" customWidth="1"/>
    <col min="11013" max="11013" width="4" style="2" customWidth="1"/>
    <col min="11014" max="11014" width="3.5703125" style="2" customWidth="1"/>
    <col min="11015" max="11015" width="38.7109375" style="2" customWidth="1"/>
    <col min="11016" max="11016" width="16.85546875" style="2" customWidth="1"/>
    <col min="11017" max="11017" width="16.5703125" style="2" customWidth="1"/>
    <col min="11018" max="11018" width="15.7109375" style="2" customWidth="1"/>
    <col min="11019" max="11020" width="16.7109375" style="2" customWidth="1"/>
    <col min="11021" max="11021" width="10.42578125" style="2" customWidth="1"/>
    <col min="11022" max="11022" width="11.7109375" style="2" customWidth="1"/>
    <col min="11023" max="11264" width="9.140625" style="2"/>
    <col min="11265" max="11265" width="6.42578125" style="2" customWidth="1"/>
    <col min="11266" max="11266" width="5.42578125" style="2" customWidth="1"/>
    <col min="11267" max="11267" width="2.7109375" style="2" customWidth="1"/>
    <col min="11268" max="11268" width="5.7109375" style="2" customWidth="1"/>
    <col min="11269" max="11269" width="4" style="2" customWidth="1"/>
    <col min="11270" max="11270" width="3.5703125" style="2" customWidth="1"/>
    <col min="11271" max="11271" width="38.7109375" style="2" customWidth="1"/>
    <col min="11272" max="11272" width="16.85546875" style="2" customWidth="1"/>
    <col min="11273" max="11273" width="16.5703125" style="2" customWidth="1"/>
    <col min="11274" max="11274" width="15.7109375" style="2" customWidth="1"/>
    <col min="11275" max="11276" width="16.7109375" style="2" customWidth="1"/>
    <col min="11277" max="11277" width="10.42578125" style="2" customWidth="1"/>
    <col min="11278" max="11278" width="11.7109375" style="2" customWidth="1"/>
    <col min="11279" max="11520" width="9.140625" style="2"/>
    <col min="11521" max="11521" width="6.42578125" style="2" customWidth="1"/>
    <col min="11522" max="11522" width="5.42578125" style="2" customWidth="1"/>
    <col min="11523" max="11523" width="2.7109375" style="2" customWidth="1"/>
    <col min="11524" max="11524" width="5.7109375" style="2" customWidth="1"/>
    <col min="11525" max="11525" width="4" style="2" customWidth="1"/>
    <col min="11526" max="11526" width="3.5703125" style="2" customWidth="1"/>
    <col min="11527" max="11527" width="38.7109375" style="2" customWidth="1"/>
    <col min="11528" max="11528" width="16.85546875" style="2" customWidth="1"/>
    <col min="11529" max="11529" width="16.5703125" style="2" customWidth="1"/>
    <col min="11530" max="11530" width="15.7109375" style="2" customWidth="1"/>
    <col min="11531" max="11532" width="16.7109375" style="2" customWidth="1"/>
    <col min="11533" max="11533" width="10.42578125" style="2" customWidth="1"/>
    <col min="11534" max="11534" width="11.7109375" style="2" customWidth="1"/>
    <col min="11535" max="11776" width="9.140625" style="2"/>
    <col min="11777" max="11777" width="6.42578125" style="2" customWidth="1"/>
    <col min="11778" max="11778" width="5.42578125" style="2" customWidth="1"/>
    <col min="11779" max="11779" width="2.7109375" style="2" customWidth="1"/>
    <col min="11780" max="11780" width="5.7109375" style="2" customWidth="1"/>
    <col min="11781" max="11781" width="4" style="2" customWidth="1"/>
    <col min="11782" max="11782" width="3.5703125" style="2" customWidth="1"/>
    <col min="11783" max="11783" width="38.7109375" style="2" customWidth="1"/>
    <col min="11784" max="11784" width="16.85546875" style="2" customWidth="1"/>
    <col min="11785" max="11785" width="16.5703125" style="2" customWidth="1"/>
    <col min="11786" max="11786" width="15.7109375" style="2" customWidth="1"/>
    <col min="11787" max="11788" width="16.7109375" style="2" customWidth="1"/>
    <col min="11789" max="11789" width="10.42578125" style="2" customWidth="1"/>
    <col min="11790" max="11790" width="11.7109375" style="2" customWidth="1"/>
    <col min="11791" max="12032" width="9.140625" style="2"/>
    <col min="12033" max="12033" width="6.42578125" style="2" customWidth="1"/>
    <col min="12034" max="12034" width="5.42578125" style="2" customWidth="1"/>
    <col min="12035" max="12035" width="2.7109375" style="2" customWidth="1"/>
    <col min="12036" max="12036" width="5.7109375" style="2" customWidth="1"/>
    <col min="12037" max="12037" width="4" style="2" customWidth="1"/>
    <col min="12038" max="12038" width="3.5703125" style="2" customWidth="1"/>
    <col min="12039" max="12039" width="38.7109375" style="2" customWidth="1"/>
    <col min="12040" max="12040" width="16.85546875" style="2" customWidth="1"/>
    <col min="12041" max="12041" width="16.5703125" style="2" customWidth="1"/>
    <col min="12042" max="12042" width="15.7109375" style="2" customWidth="1"/>
    <col min="12043" max="12044" width="16.7109375" style="2" customWidth="1"/>
    <col min="12045" max="12045" width="10.42578125" style="2" customWidth="1"/>
    <col min="12046" max="12046" width="11.7109375" style="2" customWidth="1"/>
    <col min="12047" max="12288" width="9.140625" style="2"/>
    <col min="12289" max="12289" width="6.42578125" style="2" customWidth="1"/>
    <col min="12290" max="12290" width="5.42578125" style="2" customWidth="1"/>
    <col min="12291" max="12291" width="2.7109375" style="2" customWidth="1"/>
    <col min="12292" max="12292" width="5.7109375" style="2" customWidth="1"/>
    <col min="12293" max="12293" width="4" style="2" customWidth="1"/>
    <col min="12294" max="12294" width="3.5703125" style="2" customWidth="1"/>
    <col min="12295" max="12295" width="38.7109375" style="2" customWidth="1"/>
    <col min="12296" max="12296" width="16.85546875" style="2" customWidth="1"/>
    <col min="12297" max="12297" width="16.5703125" style="2" customWidth="1"/>
    <col min="12298" max="12298" width="15.7109375" style="2" customWidth="1"/>
    <col min="12299" max="12300" width="16.7109375" style="2" customWidth="1"/>
    <col min="12301" max="12301" width="10.42578125" style="2" customWidth="1"/>
    <col min="12302" max="12302" width="11.7109375" style="2" customWidth="1"/>
    <col min="12303" max="12544" width="9.140625" style="2"/>
    <col min="12545" max="12545" width="6.42578125" style="2" customWidth="1"/>
    <col min="12546" max="12546" width="5.42578125" style="2" customWidth="1"/>
    <col min="12547" max="12547" width="2.7109375" style="2" customWidth="1"/>
    <col min="12548" max="12548" width="5.7109375" style="2" customWidth="1"/>
    <col min="12549" max="12549" width="4" style="2" customWidth="1"/>
    <col min="12550" max="12550" width="3.5703125" style="2" customWidth="1"/>
    <col min="12551" max="12551" width="38.7109375" style="2" customWidth="1"/>
    <col min="12552" max="12552" width="16.85546875" style="2" customWidth="1"/>
    <col min="12553" max="12553" width="16.5703125" style="2" customWidth="1"/>
    <col min="12554" max="12554" width="15.7109375" style="2" customWidth="1"/>
    <col min="12555" max="12556" width="16.7109375" style="2" customWidth="1"/>
    <col min="12557" max="12557" width="10.42578125" style="2" customWidth="1"/>
    <col min="12558" max="12558" width="11.7109375" style="2" customWidth="1"/>
    <col min="12559" max="12800" width="9.140625" style="2"/>
    <col min="12801" max="12801" width="6.42578125" style="2" customWidth="1"/>
    <col min="12802" max="12802" width="5.42578125" style="2" customWidth="1"/>
    <col min="12803" max="12803" width="2.7109375" style="2" customWidth="1"/>
    <col min="12804" max="12804" width="5.7109375" style="2" customWidth="1"/>
    <col min="12805" max="12805" width="4" style="2" customWidth="1"/>
    <col min="12806" max="12806" width="3.5703125" style="2" customWidth="1"/>
    <col min="12807" max="12807" width="38.7109375" style="2" customWidth="1"/>
    <col min="12808" max="12808" width="16.85546875" style="2" customWidth="1"/>
    <col min="12809" max="12809" width="16.5703125" style="2" customWidth="1"/>
    <col min="12810" max="12810" width="15.7109375" style="2" customWidth="1"/>
    <col min="12811" max="12812" width="16.7109375" style="2" customWidth="1"/>
    <col min="12813" max="12813" width="10.42578125" style="2" customWidth="1"/>
    <col min="12814" max="12814" width="11.7109375" style="2" customWidth="1"/>
    <col min="12815" max="13056" width="9.140625" style="2"/>
    <col min="13057" max="13057" width="6.42578125" style="2" customWidth="1"/>
    <col min="13058" max="13058" width="5.42578125" style="2" customWidth="1"/>
    <col min="13059" max="13059" width="2.7109375" style="2" customWidth="1"/>
    <col min="13060" max="13060" width="5.7109375" style="2" customWidth="1"/>
    <col min="13061" max="13061" width="4" style="2" customWidth="1"/>
    <col min="13062" max="13062" width="3.5703125" style="2" customWidth="1"/>
    <col min="13063" max="13063" width="38.7109375" style="2" customWidth="1"/>
    <col min="13064" max="13064" width="16.85546875" style="2" customWidth="1"/>
    <col min="13065" max="13065" width="16.5703125" style="2" customWidth="1"/>
    <col min="13066" max="13066" width="15.7109375" style="2" customWidth="1"/>
    <col min="13067" max="13068" width="16.7109375" style="2" customWidth="1"/>
    <col min="13069" max="13069" width="10.42578125" style="2" customWidth="1"/>
    <col min="13070" max="13070" width="11.7109375" style="2" customWidth="1"/>
    <col min="13071" max="13312" width="9.140625" style="2"/>
    <col min="13313" max="13313" width="6.42578125" style="2" customWidth="1"/>
    <col min="13314" max="13314" width="5.42578125" style="2" customWidth="1"/>
    <col min="13315" max="13315" width="2.7109375" style="2" customWidth="1"/>
    <col min="13316" max="13316" width="5.7109375" style="2" customWidth="1"/>
    <col min="13317" max="13317" width="4" style="2" customWidth="1"/>
    <col min="13318" max="13318" width="3.5703125" style="2" customWidth="1"/>
    <col min="13319" max="13319" width="38.7109375" style="2" customWidth="1"/>
    <col min="13320" max="13320" width="16.85546875" style="2" customWidth="1"/>
    <col min="13321" max="13321" width="16.5703125" style="2" customWidth="1"/>
    <col min="13322" max="13322" width="15.7109375" style="2" customWidth="1"/>
    <col min="13323" max="13324" width="16.7109375" style="2" customWidth="1"/>
    <col min="13325" max="13325" width="10.42578125" style="2" customWidth="1"/>
    <col min="13326" max="13326" width="11.7109375" style="2" customWidth="1"/>
    <col min="13327" max="13568" width="9.140625" style="2"/>
    <col min="13569" max="13569" width="6.42578125" style="2" customWidth="1"/>
    <col min="13570" max="13570" width="5.42578125" style="2" customWidth="1"/>
    <col min="13571" max="13571" width="2.7109375" style="2" customWidth="1"/>
    <col min="13572" max="13572" width="5.7109375" style="2" customWidth="1"/>
    <col min="13573" max="13573" width="4" style="2" customWidth="1"/>
    <col min="13574" max="13574" width="3.5703125" style="2" customWidth="1"/>
    <col min="13575" max="13575" width="38.7109375" style="2" customWidth="1"/>
    <col min="13576" max="13576" width="16.85546875" style="2" customWidth="1"/>
    <col min="13577" max="13577" width="16.5703125" style="2" customWidth="1"/>
    <col min="13578" max="13578" width="15.7109375" style="2" customWidth="1"/>
    <col min="13579" max="13580" width="16.7109375" style="2" customWidth="1"/>
    <col min="13581" max="13581" width="10.42578125" style="2" customWidth="1"/>
    <col min="13582" max="13582" width="11.7109375" style="2" customWidth="1"/>
    <col min="13583" max="13824" width="9.140625" style="2"/>
    <col min="13825" max="13825" width="6.42578125" style="2" customWidth="1"/>
    <col min="13826" max="13826" width="5.42578125" style="2" customWidth="1"/>
    <col min="13827" max="13827" width="2.7109375" style="2" customWidth="1"/>
    <col min="13828" max="13828" width="5.7109375" style="2" customWidth="1"/>
    <col min="13829" max="13829" width="4" style="2" customWidth="1"/>
    <col min="13830" max="13830" width="3.5703125" style="2" customWidth="1"/>
    <col min="13831" max="13831" width="38.7109375" style="2" customWidth="1"/>
    <col min="13832" max="13832" width="16.85546875" style="2" customWidth="1"/>
    <col min="13833" max="13833" width="16.5703125" style="2" customWidth="1"/>
    <col min="13834" max="13834" width="15.7109375" style="2" customWidth="1"/>
    <col min="13835" max="13836" width="16.7109375" style="2" customWidth="1"/>
    <col min="13837" max="13837" width="10.42578125" style="2" customWidth="1"/>
    <col min="13838" max="13838" width="11.7109375" style="2" customWidth="1"/>
    <col min="13839" max="14080" width="9.140625" style="2"/>
    <col min="14081" max="14081" width="6.42578125" style="2" customWidth="1"/>
    <col min="14082" max="14082" width="5.42578125" style="2" customWidth="1"/>
    <col min="14083" max="14083" width="2.7109375" style="2" customWidth="1"/>
    <col min="14084" max="14084" width="5.7109375" style="2" customWidth="1"/>
    <col min="14085" max="14085" width="4" style="2" customWidth="1"/>
    <col min="14086" max="14086" width="3.5703125" style="2" customWidth="1"/>
    <col min="14087" max="14087" width="38.7109375" style="2" customWidth="1"/>
    <col min="14088" max="14088" width="16.85546875" style="2" customWidth="1"/>
    <col min="14089" max="14089" width="16.5703125" style="2" customWidth="1"/>
    <col min="14090" max="14090" width="15.7109375" style="2" customWidth="1"/>
    <col min="14091" max="14092" width="16.7109375" style="2" customWidth="1"/>
    <col min="14093" max="14093" width="10.42578125" style="2" customWidth="1"/>
    <col min="14094" max="14094" width="11.7109375" style="2" customWidth="1"/>
    <col min="14095" max="14336" width="9.140625" style="2"/>
    <col min="14337" max="14337" width="6.42578125" style="2" customWidth="1"/>
    <col min="14338" max="14338" width="5.42578125" style="2" customWidth="1"/>
    <col min="14339" max="14339" width="2.7109375" style="2" customWidth="1"/>
    <col min="14340" max="14340" width="5.7109375" style="2" customWidth="1"/>
    <col min="14341" max="14341" width="4" style="2" customWidth="1"/>
    <col min="14342" max="14342" width="3.5703125" style="2" customWidth="1"/>
    <col min="14343" max="14343" width="38.7109375" style="2" customWidth="1"/>
    <col min="14344" max="14344" width="16.85546875" style="2" customWidth="1"/>
    <col min="14345" max="14345" width="16.5703125" style="2" customWidth="1"/>
    <col min="14346" max="14346" width="15.7109375" style="2" customWidth="1"/>
    <col min="14347" max="14348" width="16.7109375" style="2" customWidth="1"/>
    <col min="14349" max="14349" width="10.42578125" style="2" customWidth="1"/>
    <col min="14350" max="14350" width="11.7109375" style="2" customWidth="1"/>
    <col min="14351" max="14592" width="9.140625" style="2"/>
    <col min="14593" max="14593" width="6.42578125" style="2" customWidth="1"/>
    <col min="14594" max="14594" width="5.42578125" style="2" customWidth="1"/>
    <col min="14595" max="14595" width="2.7109375" style="2" customWidth="1"/>
    <col min="14596" max="14596" width="5.7109375" style="2" customWidth="1"/>
    <col min="14597" max="14597" width="4" style="2" customWidth="1"/>
    <col min="14598" max="14598" width="3.5703125" style="2" customWidth="1"/>
    <col min="14599" max="14599" width="38.7109375" style="2" customWidth="1"/>
    <col min="14600" max="14600" width="16.85546875" style="2" customWidth="1"/>
    <col min="14601" max="14601" width="16.5703125" style="2" customWidth="1"/>
    <col min="14602" max="14602" width="15.7109375" style="2" customWidth="1"/>
    <col min="14603" max="14604" width="16.7109375" style="2" customWidth="1"/>
    <col min="14605" max="14605" width="10.42578125" style="2" customWidth="1"/>
    <col min="14606" max="14606" width="11.7109375" style="2" customWidth="1"/>
    <col min="14607" max="14848" width="9.140625" style="2"/>
    <col min="14849" max="14849" width="6.42578125" style="2" customWidth="1"/>
    <col min="14850" max="14850" width="5.42578125" style="2" customWidth="1"/>
    <col min="14851" max="14851" width="2.7109375" style="2" customWidth="1"/>
    <col min="14852" max="14852" width="5.7109375" style="2" customWidth="1"/>
    <col min="14853" max="14853" width="4" style="2" customWidth="1"/>
    <col min="14854" max="14854" width="3.5703125" style="2" customWidth="1"/>
    <col min="14855" max="14855" width="38.7109375" style="2" customWidth="1"/>
    <col min="14856" max="14856" width="16.85546875" style="2" customWidth="1"/>
    <col min="14857" max="14857" width="16.5703125" style="2" customWidth="1"/>
    <col min="14858" max="14858" width="15.7109375" style="2" customWidth="1"/>
    <col min="14859" max="14860" width="16.7109375" style="2" customWidth="1"/>
    <col min="14861" max="14861" width="10.42578125" style="2" customWidth="1"/>
    <col min="14862" max="14862" width="11.7109375" style="2" customWidth="1"/>
    <col min="14863" max="15104" width="9.140625" style="2"/>
    <col min="15105" max="15105" width="6.42578125" style="2" customWidth="1"/>
    <col min="15106" max="15106" width="5.42578125" style="2" customWidth="1"/>
    <col min="15107" max="15107" width="2.7109375" style="2" customWidth="1"/>
    <col min="15108" max="15108" width="5.7109375" style="2" customWidth="1"/>
    <col min="15109" max="15109" width="4" style="2" customWidth="1"/>
    <col min="15110" max="15110" width="3.5703125" style="2" customWidth="1"/>
    <col min="15111" max="15111" width="38.7109375" style="2" customWidth="1"/>
    <col min="15112" max="15112" width="16.85546875" style="2" customWidth="1"/>
    <col min="15113" max="15113" width="16.5703125" style="2" customWidth="1"/>
    <col min="15114" max="15114" width="15.7109375" style="2" customWidth="1"/>
    <col min="15115" max="15116" width="16.7109375" style="2" customWidth="1"/>
    <col min="15117" max="15117" width="10.42578125" style="2" customWidth="1"/>
    <col min="15118" max="15118" width="11.7109375" style="2" customWidth="1"/>
    <col min="15119" max="15360" width="9.140625" style="2"/>
    <col min="15361" max="15361" width="6.42578125" style="2" customWidth="1"/>
    <col min="15362" max="15362" width="5.42578125" style="2" customWidth="1"/>
    <col min="15363" max="15363" width="2.7109375" style="2" customWidth="1"/>
    <col min="15364" max="15364" width="5.7109375" style="2" customWidth="1"/>
    <col min="15365" max="15365" width="4" style="2" customWidth="1"/>
    <col min="15366" max="15366" width="3.5703125" style="2" customWidth="1"/>
    <col min="15367" max="15367" width="38.7109375" style="2" customWidth="1"/>
    <col min="15368" max="15368" width="16.85546875" style="2" customWidth="1"/>
    <col min="15369" max="15369" width="16.5703125" style="2" customWidth="1"/>
    <col min="15370" max="15370" width="15.7109375" style="2" customWidth="1"/>
    <col min="15371" max="15372" width="16.7109375" style="2" customWidth="1"/>
    <col min="15373" max="15373" width="10.42578125" style="2" customWidth="1"/>
    <col min="15374" max="15374" width="11.7109375" style="2" customWidth="1"/>
    <col min="15375" max="15616" width="9.140625" style="2"/>
    <col min="15617" max="15617" width="6.42578125" style="2" customWidth="1"/>
    <col min="15618" max="15618" width="5.42578125" style="2" customWidth="1"/>
    <col min="15619" max="15619" width="2.7109375" style="2" customWidth="1"/>
    <col min="15620" max="15620" width="5.7109375" style="2" customWidth="1"/>
    <col min="15621" max="15621" width="4" style="2" customWidth="1"/>
    <col min="15622" max="15622" width="3.5703125" style="2" customWidth="1"/>
    <col min="15623" max="15623" width="38.7109375" style="2" customWidth="1"/>
    <col min="15624" max="15624" width="16.85546875" style="2" customWidth="1"/>
    <col min="15625" max="15625" width="16.5703125" style="2" customWidth="1"/>
    <col min="15626" max="15626" width="15.7109375" style="2" customWidth="1"/>
    <col min="15627" max="15628" width="16.7109375" style="2" customWidth="1"/>
    <col min="15629" max="15629" width="10.42578125" style="2" customWidth="1"/>
    <col min="15630" max="15630" width="11.7109375" style="2" customWidth="1"/>
    <col min="15631" max="15872" width="9.140625" style="2"/>
    <col min="15873" max="15873" width="6.42578125" style="2" customWidth="1"/>
    <col min="15874" max="15874" width="5.42578125" style="2" customWidth="1"/>
    <col min="15875" max="15875" width="2.7109375" style="2" customWidth="1"/>
    <col min="15876" max="15876" width="5.7109375" style="2" customWidth="1"/>
    <col min="15877" max="15877" width="4" style="2" customWidth="1"/>
    <col min="15878" max="15878" width="3.5703125" style="2" customWidth="1"/>
    <col min="15879" max="15879" width="38.7109375" style="2" customWidth="1"/>
    <col min="15880" max="15880" width="16.85546875" style="2" customWidth="1"/>
    <col min="15881" max="15881" width="16.5703125" style="2" customWidth="1"/>
    <col min="15882" max="15882" width="15.7109375" style="2" customWidth="1"/>
    <col min="15883" max="15884" width="16.7109375" style="2" customWidth="1"/>
    <col min="15885" max="15885" width="10.42578125" style="2" customWidth="1"/>
    <col min="15886" max="15886" width="11.7109375" style="2" customWidth="1"/>
    <col min="15887" max="16128" width="9.140625" style="2"/>
    <col min="16129" max="16129" width="6.42578125" style="2" customWidth="1"/>
    <col min="16130" max="16130" width="5.42578125" style="2" customWidth="1"/>
    <col min="16131" max="16131" width="2.7109375" style="2" customWidth="1"/>
    <col min="16132" max="16132" width="5.7109375" style="2" customWidth="1"/>
    <col min="16133" max="16133" width="4" style="2" customWidth="1"/>
    <col min="16134" max="16134" width="3.5703125" style="2" customWidth="1"/>
    <col min="16135" max="16135" width="38.7109375" style="2" customWidth="1"/>
    <col min="16136" max="16136" width="16.85546875" style="2" customWidth="1"/>
    <col min="16137" max="16137" width="16.5703125" style="2" customWidth="1"/>
    <col min="16138" max="16138" width="15.7109375" style="2" customWidth="1"/>
    <col min="16139" max="16140" width="16.7109375" style="2" customWidth="1"/>
    <col min="16141" max="16141" width="10.42578125" style="2" customWidth="1"/>
    <col min="16142" max="16142" width="11.7109375" style="2" customWidth="1"/>
    <col min="16143" max="16384" width="9.140625" style="2"/>
  </cols>
  <sheetData>
    <row r="1" spans="1:14" ht="20.45" customHeight="1"/>
    <row r="2" spans="1:14" ht="14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14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ht="14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4" ht="14.25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4" ht="14.25">
      <c r="A6" s="5" t="s">
        <v>4</v>
      </c>
      <c r="B6" s="6" t="s">
        <v>4</v>
      </c>
      <c r="C6" s="6" t="s">
        <v>4</v>
      </c>
      <c r="D6" s="6" t="s">
        <v>4</v>
      </c>
      <c r="E6" s="6" t="s">
        <v>4</v>
      </c>
      <c r="F6" s="6" t="s">
        <v>4</v>
      </c>
      <c r="G6" s="6"/>
      <c r="H6" s="6"/>
      <c r="I6" s="6"/>
      <c r="J6" s="6"/>
      <c r="K6" s="6"/>
      <c r="L6" s="6"/>
      <c r="M6" s="7"/>
    </row>
    <row r="7" spans="1:14">
      <c r="B7" s="8"/>
      <c r="C7" s="8"/>
      <c r="D7" s="8"/>
      <c r="E7" s="8"/>
      <c r="F7" s="8"/>
      <c r="L7" s="9"/>
    </row>
    <row r="8" spans="1:14" ht="12.75" customHeight="1">
      <c r="A8" s="10" t="s">
        <v>5</v>
      </c>
      <c r="B8" s="11" t="s">
        <v>6</v>
      </c>
      <c r="C8" s="11"/>
      <c r="D8" s="11"/>
      <c r="E8" s="11"/>
      <c r="F8" s="11"/>
      <c r="G8" s="11"/>
      <c r="H8" s="12" t="s">
        <v>7</v>
      </c>
      <c r="I8" s="12" t="s">
        <v>8</v>
      </c>
      <c r="J8" s="12" t="s">
        <v>9</v>
      </c>
      <c r="K8" s="12" t="s">
        <v>10</v>
      </c>
      <c r="L8" s="13" t="s">
        <v>11</v>
      </c>
      <c r="M8" s="14" t="s">
        <v>12</v>
      </c>
    </row>
    <row r="9" spans="1:14" ht="12.75">
      <c r="A9" s="10"/>
      <c r="B9" s="11"/>
      <c r="C9" s="11"/>
      <c r="D9" s="11"/>
      <c r="E9" s="11"/>
      <c r="F9" s="11"/>
      <c r="G9" s="11"/>
      <c r="H9" s="15"/>
      <c r="I9" s="15"/>
      <c r="J9" s="15"/>
      <c r="K9" s="15"/>
      <c r="L9" s="16"/>
      <c r="M9" s="17"/>
    </row>
    <row r="10" spans="1:14" ht="12.75">
      <c r="A10" s="10"/>
      <c r="B10" s="11"/>
      <c r="C10" s="11"/>
      <c r="D10" s="11"/>
      <c r="E10" s="11"/>
      <c r="F10" s="11"/>
      <c r="G10" s="11"/>
      <c r="H10" s="15"/>
      <c r="I10" s="15"/>
      <c r="J10" s="15"/>
      <c r="K10" s="15"/>
      <c r="L10" s="16"/>
      <c r="M10" s="17"/>
    </row>
    <row r="11" spans="1:14" ht="12.75">
      <c r="A11" s="10"/>
      <c r="B11" s="11"/>
      <c r="C11" s="11"/>
      <c r="D11" s="11"/>
      <c r="E11" s="11"/>
      <c r="F11" s="11"/>
      <c r="G11" s="11"/>
      <c r="H11" s="18"/>
      <c r="I11" s="18"/>
      <c r="J11" s="18"/>
      <c r="K11" s="18"/>
      <c r="L11" s="19"/>
      <c r="M11" s="20"/>
    </row>
    <row r="12" spans="1:14" s="26" customFormat="1" ht="14.25">
      <c r="A12" s="21">
        <v>1</v>
      </c>
      <c r="B12" s="22">
        <v>2</v>
      </c>
      <c r="C12" s="22"/>
      <c r="D12" s="22"/>
      <c r="E12" s="22"/>
      <c r="F12" s="22"/>
      <c r="G12" s="22"/>
      <c r="H12" s="23">
        <v>3</v>
      </c>
      <c r="I12" s="23">
        <v>4</v>
      </c>
      <c r="J12" s="23">
        <v>5</v>
      </c>
      <c r="K12" s="23" t="s">
        <v>13</v>
      </c>
      <c r="L12" s="23" t="s">
        <v>14</v>
      </c>
      <c r="M12" s="24" t="s">
        <v>15</v>
      </c>
      <c r="N12" s="25"/>
    </row>
    <row r="13" spans="1:14" s="26" customFormat="1" ht="14.25">
      <c r="A13" s="21"/>
      <c r="B13" s="27" t="s">
        <v>16</v>
      </c>
      <c r="C13" s="28"/>
      <c r="D13" s="29"/>
      <c r="E13" s="29"/>
      <c r="F13" s="29"/>
      <c r="G13" s="30"/>
      <c r="H13" s="31">
        <v>26000000000</v>
      </c>
      <c r="I13" s="31">
        <f>+I100</f>
        <v>13342641473</v>
      </c>
      <c r="J13" s="31">
        <f>+J100</f>
        <v>1712421532</v>
      </c>
      <c r="K13" s="31">
        <f>+K100</f>
        <v>15055063005</v>
      </c>
      <c r="L13" s="31">
        <f>+H13-K13</f>
        <v>10944936995</v>
      </c>
      <c r="M13" s="32">
        <f>+K13/H13</f>
        <v>0.57904088480769234</v>
      </c>
      <c r="N13" s="33"/>
    </row>
    <row r="14" spans="1:14" s="38" customFormat="1" ht="14.25">
      <c r="A14" s="21"/>
      <c r="B14" s="34"/>
      <c r="C14" s="35"/>
      <c r="D14" s="35"/>
      <c r="E14" s="35"/>
      <c r="F14" s="35"/>
      <c r="G14" s="36"/>
      <c r="H14" s="37"/>
      <c r="I14" s="37"/>
      <c r="J14" s="37"/>
      <c r="K14" s="37"/>
      <c r="L14" s="37">
        <f t="shared" ref="L14:L77" si="0">+H14-K14</f>
        <v>0</v>
      </c>
      <c r="M14" s="32"/>
      <c r="N14" s="33"/>
    </row>
    <row r="15" spans="1:14" s="26" customFormat="1" ht="14.25">
      <c r="A15" s="21" t="s">
        <v>17</v>
      </c>
      <c r="B15" s="27" t="s">
        <v>18</v>
      </c>
      <c r="C15" s="28"/>
      <c r="D15" s="29"/>
      <c r="E15" s="29"/>
      <c r="F15" s="29"/>
      <c r="G15" s="30"/>
      <c r="H15" s="31">
        <v>22477574000</v>
      </c>
      <c r="I15" s="31">
        <f>+I17+I39</f>
        <v>11286814549</v>
      </c>
      <c r="J15" s="31">
        <f>+J17+J39</f>
        <v>1601655516</v>
      </c>
      <c r="K15" s="31">
        <f>+K17+K39</f>
        <v>12888470065</v>
      </c>
      <c r="L15" s="31">
        <f t="shared" si="0"/>
        <v>9589103935</v>
      </c>
      <c r="M15" s="32">
        <f t="shared" ref="M15:M78" si="1">+K15/H15</f>
        <v>0.57339239835224209</v>
      </c>
      <c r="N15" s="33"/>
    </row>
    <row r="16" spans="1:14" ht="14.25">
      <c r="A16" s="21"/>
      <c r="B16" s="39"/>
      <c r="C16" s="29"/>
      <c r="D16" s="29"/>
      <c r="E16" s="29"/>
      <c r="F16" s="29"/>
      <c r="G16" s="30"/>
      <c r="H16" s="31"/>
      <c r="I16" s="31"/>
      <c r="J16" s="31"/>
      <c r="K16" s="31"/>
      <c r="L16" s="31">
        <f t="shared" si="0"/>
        <v>0</v>
      </c>
      <c r="M16" s="32"/>
      <c r="N16" s="33"/>
    </row>
    <row r="17" spans="1:14" ht="14.25">
      <c r="A17" s="21"/>
      <c r="B17" s="39" t="s">
        <v>19</v>
      </c>
      <c r="C17" s="28" t="s">
        <v>20</v>
      </c>
      <c r="D17" s="29"/>
      <c r="E17" s="29"/>
      <c r="F17" s="29"/>
      <c r="G17" s="30"/>
      <c r="H17" s="31">
        <v>13751958000</v>
      </c>
      <c r="I17" s="31">
        <f>+I18+I20+I27+I28+I31+I35</f>
        <v>5916515757</v>
      </c>
      <c r="J17" s="31">
        <f>+J18+J20+J27+J28+J31+J35</f>
        <v>731141641</v>
      </c>
      <c r="K17" s="31">
        <f>+K18+K20+K27+K28+K31+K35</f>
        <v>6647657398</v>
      </c>
      <c r="L17" s="31">
        <f t="shared" si="0"/>
        <v>7104300602</v>
      </c>
      <c r="M17" s="32">
        <f t="shared" si="1"/>
        <v>0.48339715682668605</v>
      </c>
      <c r="N17" s="33"/>
    </row>
    <row r="18" spans="1:14">
      <c r="A18" s="21"/>
      <c r="B18" s="40"/>
      <c r="C18" s="41" t="s">
        <v>21</v>
      </c>
      <c r="D18" s="42" t="s">
        <v>22</v>
      </c>
      <c r="E18" s="41"/>
      <c r="F18" s="41"/>
      <c r="G18" s="43"/>
      <c r="H18" s="44">
        <v>9341700000</v>
      </c>
      <c r="I18" s="44">
        <f>+I19</f>
        <v>3725173333</v>
      </c>
      <c r="J18" s="44">
        <f>+J19</f>
        <v>586300000</v>
      </c>
      <c r="K18" s="44">
        <f>+K19</f>
        <v>4311473333</v>
      </c>
      <c r="L18" s="44">
        <f t="shared" si="0"/>
        <v>5030226667</v>
      </c>
      <c r="M18" s="45">
        <f t="shared" si="1"/>
        <v>0.46152984285515486</v>
      </c>
      <c r="N18" s="33"/>
    </row>
    <row r="19" spans="1:14">
      <c r="A19" s="21">
        <v>1111</v>
      </c>
      <c r="B19" s="40"/>
      <c r="C19" s="46"/>
      <c r="D19" s="46" t="s">
        <v>23</v>
      </c>
      <c r="E19" s="47" t="s">
        <v>24</v>
      </c>
      <c r="F19" s="46"/>
      <c r="G19" s="48"/>
      <c r="H19" s="49">
        <v>9341700000</v>
      </c>
      <c r="I19" s="49">
        <f>+[1]Posting!N11</f>
        <v>3725173333</v>
      </c>
      <c r="J19" s="49">
        <f>+[1]Posting!O11</f>
        <v>586300000</v>
      </c>
      <c r="K19" s="49">
        <f>+[1]Posting!P11</f>
        <v>4311473333</v>
      </c>
      <c r="L19" s="49">
        <f t="shared" si="0"/>
        <v>5030226667</v>
      </c>
      <c r="M19" s="50">
        <f t="shared" si="1"/>
        <v>0.46152984285515486</v>
      </c>
      <c r="N19" s="33"/>
    </row>
    <row r="20" spans="1:14">
      <c r="A20" s="21"/>
      <c r="B20" s="39"/>
      <c r="C20" s="41" t="s">
        <v>25</v>
      </c>
      <c r="D20" s="42" t="s">
        <v>26</v>
      </c>
      <c r="E20" s="41"/>
      <c r="F20" s="41"/>
      <c r="G20" s="48"/>
      <c r="H20" s="51">
        <v>1014700000</v>
      </c>
      <c r="I20" s="51">
        <f>SUM(I21:I26)</f>
        <v>415358436</v>
      </c>
      <c r="J20" s="51">
        <f>SUM(J21:J26)</f>
        <v>68998600</v>
      </c>
      <c r="K20" s="51">
        <f>SUM(K21:K26)</f>
        <v>484357036</v>
      </c>
      <c r="L20" s="51">
        <f t="shared" si="0"/>
        <v>530342964</v>
      </c>
      <c r="M20" s="52">
        <f t="shared" si="1"/>
        <v>0.4773401360007884</v>
      </c>
      <c r="N20" s="33"/>
    </row>
    <row r="21" spans="1:14">
      <c r="A21" s="21" t="s">
        <v>27</v>
      </c>
      <c r="B21" s="39"/>
      <c r="C21" s="41"/>
      <c r="D21" s="46" t="s">
        <v>28</v>
      </c>
      <c r="E21" s="47" t="s">
        <v>29</v>
      </c>
      <c r="F21" s="46"/>
      <c r="G21" s="48"/>
      <c r="H21" s="53">
        <v>440000000</v>
      </c>
      <c r="I21" s="53">
        <f>+[1]Posting!N18</f>
        <v>0</v>
      </c>
      <c r="J21" s="53">
        <f>+[1]Posting!O18</f>
        <v>0</v>
      </c>
      <c r="K21" s="53">
        <f>+I21+J21</f>
        <v>0</v>
      </c>
      <c r="L21" s="53">
        <f t="shared" si="0"/>
        <v>440000000</v>
      </c>
      <c r="M21" s="54">
        <f t="shared" si="1"/>
        <v>0</v>
      </c>
      <c r="N21" s="33"/>
    </row>
    <row r="22" spans="1:14">
      <c r="A22" s="21" t="s">
        <v>30</v>
      </c>
      <c r="B22" s="39"/>
      <c r="C22" s="41"/>
      <c r="D22" s="46" t="s">
        <v>31</v>
      </c>
      <c r="E22" s="47" t="s">
        <v>32</v>
      </c>
      <c r="F22" s="46"/>
      <c r="G22" s="48"/>
      <c r="H22" s="53">
        <v>0</v>
      </c>
      <c r="I22" s="53">
        <f>+[1]Posting!N19</f>
        <v>0</v>
      </c>
      <c r="J22" s="53">
        <f>+[1]Posting!O19</f>
        <v>0</v>
      </c>
      <c r="K22" s="53">
        <f>+I22+J22</f>
        <v>0</v>
      </c>
      <c r="L22" s="53">
        <f t="shared" si="0"/>
        <v>0</v>
      </c>
      <c r="M22" s="54" t="e">
        <f t="shared" si="1"/>
        <v>#DIV/0!</v>
      </c>
      <c r="N22" s="33"/>
    </row>
    <row r="23" spans="1:14">
      <c r="A23" s="21" t="s">
        <v>33</v>
      </c>
      <c r="B23" s="39"/>
      <c r="C23" s="41"/>
      <c r="D23" s="46" t="s">
        <v>34</v>
      </c>
      <c r="E23" s="47" t="s">
        <v>35</v>
      </c>
      <c r="F23" s="46"/>
      <c r="G23" s="48"/>
      <c r="H23" s="53">
        <v>388000000</v>
      </c>
      <c r="I23" s="53">
        <f>+[1]Posting!N20</f>
        <v>291697831</v>
      </c>
      <c r="J23" s="53">
        <f>+[1]Posting!O20</f>
        <v>27044600</v>
      </c>
      <c r="K23" s="53">
        <f>+I23+J23</f>
        <v>318742431</v>
      </c>
      <c r="L23" s="53">
        <f t="shared" si="0"/>
        <v>69257569</v>
      </c>
      <c r="M23" s="54">
        <f t="shared" si="1"/>
        <v>0.82150111082474231</v>
      </c>
      <c r="N23" s="33"/>
    </row>
    <row r="24" spans="1:14">
      <c r="A24" s="21" t="s">
        <v>36</v>
      </c>
      <c r="B24" s="39"/>
      <c r="C24" s="41"/>
      <c r="D24" s="46" t="s">
        <v>37</v>
      </c>
      <c r="E24" s="47" t="s">
        <v>38</v>
      </c>
      <c r="F24" s="46"/>
      <c r="G24" s="48"/>
      <c r="H24" s="53">
        <v>24000000</v>
      </c>
      <c r="I24" s="53">
        <f>+[1]Posting!N21</f>
        <v>23375000</v>
      </c>
      <c r="J24" s="53">
        <f>+[1]Posting!O21</f>
        <v>0</v>
      </c>
      <c r="K24" s="53">
        <f>+[1]Posting!P21</f>
        <v>23375000</v>
      </c>
      <c r="L24" s="53">
        <f t="shared" si="0"/>
        <v>625000</v>
      </c>
      <c r="M24" s="54">
        <f t="shared" si="1"/>
        <v>0.97395833333333337</v>
      </c>
      <c r="N24" s="33"/>
    </row>
    <row r="25" spans="1:14">
      <c r="A25" s="21" t="s">
        <v>39</v>
      </c>
      <c r="B25" s="39"/>
      <c r="C25" s="41"/>
      <c r="D25" s="46" t="s">
        <v>40</v>
      </c>
      <c r="E25" s="47" t="s">
        <v>41</v>
      </c>
      <c r="F25" s="46"/>
      <c r="G25" s="48"/>
      <c r="H25" s="53">
        <v>97900000</v>
      </c>
      <c r="I25" s="53">
        <f>+[1]Posting!N22</f>
        <v>60095000</v>
      </c>
      <c r="J25" s="53">
        <f>+[1]Posting!O22</f>
        <v>37040000</v>
      </c>
      <c r="K25" s="53">
        <f>+[1]Posting!P22</f>
        <v>97135000</v>
      </c>
      <c r="L25" s="53">
        <f t="shared" si="0"/>
        <v>765000</v>
      </c>
      <c r="M25" s="54">
        <f t="shared" si="1"/>
        <v>0.9921859039836568</v>
      </c>
      <c r="N25" s="33"/>
    </row>
    <row r="26" spans="1:14">
      <c r="A26" s="21" t="s">
        <v>42</v>
      </c>
      <c r="B26" s="39"/>
      <c r="C26" s="41"/>
      <c r="D26" s="46" t="s">
        <v>43</v>
      </c>
      <c r="E26" s="47" t="s">
        <v>44</v>
      </c>
      <c r="F26" s="46"/>
      <c r="G26" s="48"/>
      <c r="H26" s="53">
        <v>64800000</v>
      </c>
      <c r="I26" s="53">
        <f>+[1]Posting!N23</f>
        <v>40190605</v>
      </c>
      <c r="J26" s="53">
        <f>+[1]Posting!O23</f>
        <v>4914000</v>
      </c>
      <c r="K26" s="53">
        <f>+[1]Posting!P23</f>
        <v>45104605</v>
      </c>
      <c r="L26" s="53">
        <f t="shared" si="0"/>
        <v>19695395</v>
      </c>
      <c r="M26" s="54">
        <f t="shared" si="1"/>
        <v>0.69605871913580242</v>
      </c>
      <c r="N26" s="33"/>
    </row>
    <row r="27" spans="1:14">
      <c r="A27" s="21" t="s">
        <v>45</v>
      </c>
      <c r="B27" s="39"/>
      <c r="C27" s="41" t="s">
        <v>46</v>
      </c>
      <c r="D27" s="42" t="s">
        <v>47</v>
      </c>
      <c r="E27" s="41"/>
      <c r="F27" s="41"/>
      <c r="G27" s="48"/>
      <c r="H27" s="51">
        <v>2776358000</v>
      </c>
      <c r="I27" s="51">
        <f>+[1]Posting!N26</f>
        <v>1354290546</v>
      </c>
      <c r="J27" s="51">
        <f>+[1]Posting!O26</f>
        <v>13004650</v>
      </c>
      <c r="K27" s="51">
        <f>+[1]Posting!P26</f>
        <v>1367295196</v>
      </c>
      <c r="L27" s="51">
        <f t="shared" si="0"/>
        <v>1409062804</v>
      </c>
      <c r="M27" s="52">
        <f t="shared" si="1"/>
        <v>0.49247798590815739</v>
      </c>
      <c r="N27" s="33"/>
    </row>
    <row r="28" spans="1:14">
      <c r="A28" s="21"/>
      <c r="B28" s="40"/>
      <c r="C28" s="41" t="s">
        <v>48</v>
      </c>
      <c r="D28" s="42" t="s">
        <v>49</v>
      </c>
      <c r="E28" s="41"/>
      <c r="F28" s="41"/>
      <c r="G28" s="43"/>
      <c r="H28" s="44">
        <v>86000000</v>
      </c>
      <c r="I28" s="44">
        <f>+I29+I30</f>
        <v>61660242</v>
      </c>
      <c r="J28" s="44">
        <f>+J29+J30</f>
        <v>5420000</v>
      </c>
      <c r="K28" s="44">
        <f>+K29+K30</f>
        <v>67080242</v>
      </c>
      <c r="L28" s="44">
        <f t="shared" si="0"/>
        <v>18919758</v>
      </c>
      <c r="M28" s="45">
        <f t="shared" si="1"/>
        <v>0.78000281395348836</v>
      </c>
      <c r="N28" s="33"/>
    </row>
    <row r="29" spans="1:14">
      <c r="A29" s="21" t="s">
        <v>50</v>
      </c>
      <c r="B29" s="40"/>
      <c r="C29" s="46"/>
      <c r="D29" s="46" t="s">
        <v>51</v>
      </c>
      <c r="E29" s="47" t="s">
        <v>52</v>
      </c>
      <c r="F29" s="46"/>
      <c r="G29" s="48"/>
      <c r="H29" s="49">
        <v>10000000</v>
      </c>
      <c r="I29" s="49">
        <f>+[1]Posting!N37</f>
        <v>9500000</v>
      </c>
      <c r="J29" s="49">
        <f>+[1]Posting!O37</f>
        <v>0</v>
      </c>
      <c r="K29" s="49">
        <f>+[1]Posting!P37</f>
        <v>9500000</v>
      </c>
      <c r="L29" s="49">
        <f t="shared" si="0"/>
        <v>500000</v>
      </c>
      <c r="M29" s="50">
        <f t="shared" si="1"/>
        <v>0.95</v>
      </c>
      <c r="N29" s="33"/>
    </row>
    <row r="30" spans="1:14">
      <c r="A30" s="21" t="s">
        <v>53</v>
      </c>
      <c r="B30" s="40"/>
      <c r="C30" s="46"/>
      <c r="D30" s="46" t="s">
        <v>54</v>
      </c>
      <c r="E30" s="47" t="s">
        <v>55</v>
      </c>
      <c r="F30" s="46"/>
      <c r="G30" s="48"/>
      <c r="H30" s="53">
        <v>76000000</v>
      </c>
      <c r="I30" s="49">
        <f>+[1]Posting!N38</f>
        <v>52160242</v>
      </c>
      <c r="J30" s="49">
        <f>+[1]Posting!O38</f>
        <v>5420000</v>
      </c>
      <c r="K30" s="49">
        <f>+[1]Posting!P38</f>
        <v>57580242</v>
      </c>
      <c r="L30" s="49">
        <f t="shared" si="0"/>
        <v>18419758</v>
      </c>
      <c r="M30" s="50">
        <f t="shared" si="1"/>
        <v>0.75763476315789469</v>
      </c>
      <c r="N30" s="33"/>
    </row>
    <row r="31" spans="1:14">
      <c r="A31" s="21"/>
      <c r="B31" s="40"/>
      <c r="C31" s="41" t="s">
        <v>56</v>
      </c>
      <c r="D31" s="42" t="s">
        <v>57</v>
      </c>
      <c r="E31" s="41"/>
      <c r="F31" s="55"/>
      <c r="G31" s="43"/>
      <c r="H31" s="44">
        <v>408000000</v>
      </c>
      <c r="I31" s="44">
        <f>SUM(I32:I34)</f>
        <v>302803500</v>
      </c>
      <c r="J31" s="44">
        <f>SUM(J32:J34)</f>
        <v>24506000</v>
      </c>
      <c r="K31" s="44">
        <f>SUM(K32:K34)</f>
        <v>327309500</v>
      </c>
      <c r="L31" s="44">
        <f t="shared" si="0"/>
        <v>80690500</v>
      </c>
      <c r="M31" s="45">
        <f t="shared" si="1"/>
        <v>0.80222916666666666</v>
      </c>
      <c r="N31" s="33"/>
    </row>
    <row r="32" spans="1:14">
      <c r="A32" s="21" t="s">
        <v>58</v>
      </c>
      <c r="B32" s="40"/>
      <c r="C32" s="46"/>
      <c r="D32" s="46" t="s">
        <v>59</v>
      </c>
      <c r="E32" s="47" t="s">
        <v>60</v>
      </c>
      <c r="F32" s="46"/>
      <c r="G32" s="48"/>
      <c r="H32" s="49">
        <v>0</v>
      </c>
      <c r="I32" s="49">
        <f>+[1]Posting!N41</f>
        <v>0</v>
      </c>
      <c r="J32" s="49">
        <f>+[1]Posting!O41</f>
        <v>0</v>
      </c>
      <c r="K32" s="49">
        <f>+[1]Posting!P41</f>
        <v>0</v>
      </c>
      <c r="L32" s="49">
        <f t="shared" si="0"/>
        <v>0</v>
      </c>
      <c r="M32" s="50" t="e">
        <f t="shared" si="1"/>
        <v>#DIV/0!</v>
      </c>
      <c r="N32" s="33"/>
    </row>
    <row r="33" spans="1:14">
      <c r="A33" s="21" t="s">
        <v>61</v>
      </c>
      <c r="B33" s="40"/>
      <c r="C33" s="46"/>
      <c r="D33" s="46" t="s">
        <v>62</v>
      </c>
      <c r="E33" s="47" t="s">
        <v>63</v>
      </c>
      <c r="F33" s="56"/>
      <c r="G33" s="48"/>
      <c r="H33" s="49">
        <v>82000000</v>
      </c>
      <c r="I33" s="49">
        <f>+[1]Posting!N42</f>
        <v>81012500</v>
      </c>
      <c r="J33" s="49">
        <f>+[1]Posting!O42</f>
        <v>0</v>
      </c>
      <c r="K33" s="49">
        <f>+[1]Posting!P42</f>
        <v>81012500</v>
      </c>
      <c r="L33" s="49">
        <f t="shared" si="0"/>
        <v>987500</v>
      </c>
      <c r="M33" s="50">
        <f t="shared" si="1"/>
        <v>0.98795731707317069</v>
      </c>
      <c r="N33" s="33"/>
    </row>
    <row r="34" spans="1:14">
      <c r="A34" s="21" t="s">
        <v>64</v>
      </c>
      <c r="B34" s="40"/>
      <c r="C34" s="46"/>
      <c r="D34" s="46" t="s">
        <v>65</v>
      </c>
      <c r="E34" s="47" t="s">
        <v>66</v>
      </c>
      <c r="F34" s="56"/>
      <c r="G34" s="48"/>
      <c r="H34" s="49">
        <v>326000000</v>
      </c>
      <c r="I34" s="49">
        <f>+[1]Posting!N43</f>
        <v>221791000</v>
      </c>
      <c r="J34" s="49">
        <f>+[1]Posting!O43</f>
        <v>24506000</v>
      </c>
      <c r="K34" s="49">
        <f>+[1]Posting!P43</f>
        <v>246297000</v>
      </c>
      <c r="L34" s="49">
        <f t="shared" si="0"/>
        <v>79703000</v>
      </c>
      <c r="M34" s="50">
        <f t="shared" si="1"/>
        <v>0.75551226993865028</v>
      </c>
      <c r="N34" s="33"/>
    </row>
    <row r="35" spans="1:14">
      <c r="A35" s="21"/>
      <c r="B35" s="40"/>
      <c r="C35" s="41" t="s">
        <v>67</v>
      </c>
      <c r="D35" s="42" t="s">
        <v>68</v>
      </c>
      <c r="E35" s="41"/>
      <c r="F35" s="55"/>
      <c r="G35" s="48"/>
      <c r="H35" s="51">
        <v>125200000</v>
      </c>
      <c r="I35" s="51">
        <f>+[1]Posting!N45</f>
        <v>57229700</v>
      </c>
      <c r="J35" s="51">
        <f>+[1]Posting!O45</f>
        <v>32912391</v>
      </c>
      <c r="K35" s="51">
        <f>+[1]Posting!P45</f>
        <v>90142091</v>
      </c>
      <c r="L35" s="51">
        <f t="shared" si="0"/>
        <v>35057909</v>
      </c>
      <c r="M35" s="52">
        <f t="shared" si="1"/>
        <v>0.71998475239616611</v>
      </c>
      <c r="N35" s="33"/>
    </row>
    <row r="36" spans="1:14">
      <c r="A36" s="21" t="s">
        <v>69</v>
      </c>
      <c r="B36" s="40"/>
      <c r="C36" s="41"/>
      <c r="D36" s="46" t="s">
        <v>70</v>
      </c>
      <c r="E36" s="47" t="s">
        <v>71</v>
      </c>
      <c r="F36" s="55"/>
      <c r="G36" s="48"/>
      <c r="H36" s="53">
        <v>71000000</v>
      </c>
      <c r="I36" s="53">
        <f>+[1]Posting!N46</f>
        <v>26429700</v>
      </c>
      <c r="J36" s="53">
        <f>+[1]Posting!O46</f>
        <v>32912391</v>
      </c>
      <c r="K36" s="53">
        <f>+[1]Posting!P46</f>
        <v>59342091</v>
      </c>
      <c r="L36" s="53">
        <f t="shared" si="0"/>
        <v>11657909</v>
      </c>
      <c r="M36" s="54">
        <f t="shared" si="1"/>
        <v>0.83580409859154925</v>
      </c>
      <c r="N36" s="33"/>
    </row>
    <row r="37" spans="1:14">
      <c r="A37" s="21" t="s">
        <v>72</v>
      </c>
      <c r="B37" s="40"/>
      <c r="C37" s="41"/>
      <c r="D37" s="46" t="s">
        <v>73</v>
      </c>
      <c r="E37" s="47" t="s">
        <v>74</v>
      </c>
      <c r="F37" s="55"/>
      <c r="G37" s="48"/>
      <c r="H37" s="53">
        <v>54200000</v>
      </c>
      <c r="I37" s="53">
        <f>+[1]Posting!N47</f>
        <v>30800000</v>
      </c>
      <c r="J37" s="53">
        <f>+[1]Posting!O47</f>
        <v>0</v>
      </c>
      <c r="K37" s="53">
        <f>+[1]Posting!P47</f>
        <v>30800000</v>
      </c>
      <c r="L37" s="53">
        <f t="shared" si="0"/>
        <v>23400000</v>
      </c>
      <c r="M37" s="54">
        <f t="shared" si="1"/>
        <v>0.56826568265682653</v>
      </c>
      <c r="N37" s="33"/>
    </row>
    <row r="38" spans="1:14">
      <c r="A38" s="21"/>
      <c r="B38" s="40"/>
      <c r="C38" s="46"/>
      <c r="D38" s="46"/>
      <c r="E38" s="46"/>
      <c r="F38" s="56"/>
      <c r="G38" s="48"/>
      <c r="H38" s="53"/>
      <c r="I38" s="53"/>
      <c r="J38" s="53"/>
      <c r="K38" s="53"/>
      <c r="L38" s="53">
        <f t="shared" si="0"/>
        <v>0</v>
      </c>
      <c r="M38" s="54" t="e">
        <f t="shared" si="1"/>
        <v>#DIV/0!</v>
      </c>
      <c r="N38" s="33"/>
    </row>
    <row r="39" spans="1:14" ht="14.25">
      <c r="A39" s="21"/>
      <c r="B39" s="39" t="s">
        <v>75</v>
      </c>
      <c r="C39" s="42" t="s">
        <v>76</v>
      </c>
      <c r="D39" s="41"/>
      <c r="E39" s="41"/>
      <c r="F39" s="55"/>
      <c r="G39" s="43"/>
      <c r="H39" s="51">
        <v>8725616000</v>
      </c>
      <c r="I39" s="51">
        <f>+I40+I44+I55+I62+I83+I86</f>
        <v>5370298792</v>
      </c>
      <c r="J39" s="51">
        <f>+J40+J44+J55+J62+J83+J86</f>
        <v>870513875</v>
      </c>
      <c r="K39" s="51">
        <f>+K40+K44+K55+K62+K83+K86</f>
        <v>6240812667</v>
      </c>
      <c r="L39" s="51">
        <f t="shared" si="0"/>
        <v>2484803333</v>
      </c>
      <c r="M39" s="52">
        <f t="shared" si="1"/>
        <v>0.71522889237848652</v>
      </c>
      <c r="N39" s="33"/>
    </row>
    <row r="40" spans="1:14">
      <c r="A40" s="21"/>
      <c r="B40" s="40"/>
      <c r="C40" s="41" t="s">
        <v>21</v>
      </c>
      <c r="D40" s="42" t="s">
        <v>22</v>
      </c>
      <c r="E40" s="41"/>
      <c r="F40" s="55"/>
      <c r="G40" s="43"/>
      <c r="H40" s="51">
        <v>617640000</v>
      </c>
      <c r="I40" s="51">
        <f>SUM(I41:I42)</f>
        <v>281040000</v>
      </c>
      <c r="J40" s="51">
        <f>SUM(J41:J42)</f>
        <v>47205000</v>
      </c>
      <c r="K40" s="51">
        <f>SUM(K41:K42)</f>
        <v>328245000</v>
      </c>
      <c r="L40" s="51">
        <f t="shared" si="0"/>
        <v>289395000</v>
      </c>
      <c r="M40" s="52">
        <f t="shared" si="1"/>
        <v>0.53145035943267926</v>
      </c>
      <c r="N40" s="33"/>
    </row>
    <row r="41" spans="1:14">
      <c r="A41" s="21" t="s">
        <v>77</v>
      </c>
      <c r="B41" s="40"/>
      <c r="C41" s="41"/>
      <c r="D41" s="47" t="s">
        <v>23</v>
      </c>
      <c r="E41" s="47" t="s">
        <v>78</v>
      </c>
      <c r="F41" s="55"/>
      <c r="G41" s="43"/>
      <c r="H41" s="53">
        <v>586680000</v>
      </c>
      <c r="I41" s="53">
        <f>+[1]Posting!N51</f>
        <v>268140000</v>
      </c>
      <c r="J41" s="53">
        <f>+[1]Posting!O51</f>
        <v>44725000</v>
      </c>
      <c r="K41" s="53">
        <f>+[1]Posting!P51</f>
        <v>312865000</v>
      </c>
      <c r="L41" s="53">
        <f t="shared" si="0"/>
        <v>273815000</v>
      </c>
      <c r="M41" s="54">
        <f t="shared" si="1"/>
        <v>0.53328049362514485</v>
      </c>
      <c r="N41" s="33"/>
    </row>
    <row r="42" spans="1:14">
      <c r="A42" s="21" t="s">
        <v>79</v>
      </c>
      <c r="B42" s="40"/>
      <c r="C42" s="41"/>
      <c r="D42" s="47" t="s">
        <v>80</v>
      </c>
      <c r="E42" s="47" t="s">
        <v>81</v>
      </c>
      <c r="F42" s="55"/>
      <c r="G42" s="43"/>
      <c r="H42" s="53">
        <v>30960000</v>
      </c>
      <c r="I42" s="53">
        <f>+[1]Posting!N60</f>
        <v>12900000</v>
      </c>
      <c r="J42" s="53">
        <f>+[1]Posting!O60</f>
        <v>2480000</v>
      </c>
      <c r="K42" s="53">
        <f>+[1]Posting!P60</f>
        <v>15380000</v>
      </c>
      <c r="L42" s="53">
        <f t="shared" si="0"/>
        <v>15580000</v>
      </c>
      <c r="M42" s="54">
        <f t="shared" si="1"/>
        <v>0.49677002583979329</v>
      </c>
      <c r="N42" s="33"/>
    </row>
    <row r="43" spans="1:14">
      <c r="A43" s="21"/>
      <c r="B43" s="40"/>
      <c r="C43" s="41"/>
      <c r="D43" s="42"/>
      <c r="E43" s="41"/>
      <c r="F43" s="55"/>
      <c r="G43" s="43"/>
      <c r="H43" s="51"/>
      <c r="I43" s="51"/>
      <c r="J43" s="51"/>
      <c r="K43" s="51"/>
      <c r="L43" s="51">
        <f t="shared" si="0"/>
        <v>0</v>
      </c>
      <c r="M43" s="52" t="e">
        <f t="shared" si="1"/>
        <v>#DIV/0!</v>
      </c>
      <c r="N43" s="33"/>
    </row>
    <row r="44" spans="1:14">
      <c r="A44" s="21"/>
      <c r="B44" s="40"/>
      <c r="C44" s="41" t="s">
        <v>25</v>
      </c>
      <c r="D44" s="42" t="s">
        <v>82</v>
      </c>
      <c r="E44" s="41"/>
      <c r="F44" s="55"/>
      <c r="G44" s="43"/>
      <c r="H44" s="51">
        <v>1826800000</v>
      </c>
      <c r="I44" s="51">
        <f>SUM(I45:I53)</f>
        <v>1281994030</v>
      </c>
      <c r="J44" s="51">
        <f>SUM(J45:J53)</f>
        <v>112449330</v>
      </c>
      <c r="K44" s="51">
        <f>SUM(K45:K53)</f>
        <v>1394443360</v>
      </c>
      <c r="L44" s="51">
        <f t="shared" si="0"/>
        <v>432356640</v>
      </c>
      <c r="M44" s="52">
        <f t="shared" si="1"/>
        <v>0.76332568425662362</v>
      </c>
      <c r="N44" s="33"/>
    </row>
    <row r="45" spans="1:14">
      <c r="A45" s="21" t="s">
        <v>83</v>
      </c>
      <c r="B45" s="40"/>
      <c r="C45" s="46"/>
      <c r="D45" s="46" t="s">
        <v>28</v>
      </c>
      <c r="E45" s="47" t="s">
        <v>84</v>
      </c>
      <c r="F45" s="57"/>
      <c r="G45" s="48"/>
      <c r="H45" s="53">
        <v>9300000</v>
      </c>
      <c r="I45" s="53">
        <f>+[1]Posting!N63</f>
        <v>5028770</v>
      </c>
      <c r="J45" s="53">
        <f>+[1]Posting!O63</f>
        <v>784330</v>
      </c>
      <c r="K45" s="53">
        <f>+[1]Posting!P63</f>
        <v>5813100</v>
      </c>
      <c r="L45" s="53">
        <f t="shared" si="0"/>
        <v>3486900</v>
      </c>
      <c r="M45" s="54">
        <f t="shared" si="1"/>
        <v>0.62506451612903224</v>
      </c>
      <c r="N45" s="33"/>
    </row>
    <row r="46" spans="1:14">
      <c r="A46" s="21" t="s">
        <v>85</v>
      </c>
      <c r="B46" s="40"/>
      <c r="C46" s="46"/>
      <c r="D46" s="46" t="s">
        <v>31</v>
      </c>
      <c r="E46" s="47" t="s">
        <v>86</v>
      </c>
      <c r="F46" s="57"/>
      <c r="G46" s="48"/>
      <c r="H46" s="53">
        <v>241000000</v>
      </c>
      <c r="I46" s="53">
        <f>+[1]Posting!N67</f>
        <v>200841990</v>
      </c>
      <c r="J46" s="53">
        <f>+[1]Posting!O67</f>
        <v>2645000</v>
      </c>
      <c r="K46" s="53">
        <f>+[1]Posting!P67</f>
        <v>203486990</v>
      </c>
      <c r="L46" s="53">
        <f t="shared" si="0"/>
        <v>37513010</v>
      </c>
      <c r="M46" s="54">
        <f t="shared" si="1"/>
        <v>0.84434435684647302</v>
      </c>
      <c r="N46" s="33"/>
    </row>
    <row r="47" spans="1:14">
      <c r="A47" s="21" t="s">
        <v>87</v>
      </c>
      <c r="B47" s="40"/>
      <c r="C47" s="46"/>
      <c r="D47" s="46" t="s">
        <v>34</v>
      </c>
      <c r="E47" s="47" t="s">
        <v>88</v>
      </c>
      <c r="F47" s="57"/>
      <c r="G47" s="48"/>
      <c r="H47" s="49">
        <v>85000000</v>
      </c>
      <c r="I47" s="53">
        <f>+[1]Posting!N68</f>
        <v>79863020</v>
      </c>
      <c r="J47" s="53">
        <f>+[1]Posting!O68</f>
        <v>162500</v>
      </c>
      <c r="K47" s="53">
        <f>+[1]Posting!P68</f>
        <v>80025520</v>
      </c>
      <c r="L47" s="53">
        <f t="shared" si="0"/>
        <v>4974480</v>
      </c>
      <c r="M47" s="54">
        <f t="shared" si="1"/>
        <v>0.94147670588235299</v>
      </c>
      <c r="N47" s="33"/>
    </row>
    <row r="48" spans="1:14">
      <c r="A48" s="21" t="s">
        <v>89</v>
      </c>
      <c r="B48" s="40"/>
      <c r="C48" s="46"/>
      <c r="D48" s="46" t="s">
        <v>37</v>
      </c>
      <c r="E48" s="47" t="s">
        <v>90</v>
      </c>
      <c r="F48" s="57"/>
      <c r="G48" s="48"/>
      <c r="H48" s="53">
        <v>0</v>
      </c>
      <c r="I48" s="53">
        <f>+[1]Posting!N69</f>
        <v>0</v>
      </c>
      <c r="J48" s="53">
        <f>+[1]Posting!O69</f>
        <v>0</v>
      </c>
      <c r="K48" s="53">
        <f>+[1]Posting!P69</f>
        <v>0</v>
      </c>
      <c r="L48" s="53">
        <f t="shared" si="0"/>
        <v>0</v>
      </c>
      <c r="M48" s="54" t="e">
        <f t="shared" si="1"/>
        <v>#DIV/0!</v>
      </c>
      <c r="N48" s="33"/>
    </row>
    <row r="49" spans="1:14">
      <c r="A49" s="21" t="s">
        <v>91</v>
      </c>
      <c r="B49" s="40"/>
      <c r="C49" s="46"/>
      <c r="D49" s="46" t="s">
        <v>40</v>
      </c>
      <c r="E49" s="47" t="s">
        <v>92</v>
      </c>
      <c r="F49" s="57"/>
      <c r="G49" s="48"/>
      <c r="H49" s="49">
        <v>159000000</v>
      </c>
      <c r="I49" s="53">
        <f>+[1]Posting!N70</f>
        <v>81789000</v>
      </c>
      <c r="J49" s="53">
        <f>+[1]Posting!O70</f>
        <v>4414000</v>
      </c>
      <c r="K49" s="53">
        <f>+[1]Posting!P70</f>
        <v>86203000</v>
      </c>
      <c r="L49" s="53">
        <f t="shared" si="0"/>
        <v>72797000</v>
      </c>
      <c r="M49" s="54">
        <f t="shared" si="1"/>
        <v>0.54215723270440253</v>
      </c>
      <c r="N49" s="33"/>
    </row>
    <row r="50" spans="1:14">
      <c r="A50" s="21" t="s">
        <v>93</v>
      </c>
      <c r="B50" s="40"/>
      <c r="C50" s="46"/>
      <c r="D50" s="46" t="s">
        <v>43</v>
      </c>
      <c r="E50" s="47" t="s">
        <v>94</v>
      </c>
      <c r="F50" s="57"/>
      <c r="G50" s="48"/>
      <c r="H50" s="53">
        <v>74500000</v>
      </c>
      <c r="I50" s="53">
        <f>+[1]Posting!N78</f>
        <v>47146000</v>
      </c>
      <c r="J50" s="53">
        <f>+[1]Posting!O78</f>
        <v>5718000</v>
      </c>
      <c r="K50" s="53">
        <f>+[1]Posting!P78</f>
        <v>52864000</v>
      </c>
      <c r="L50" s="53">
        <f t="shared" si="0"/>
        <v>21636000</v>
      </c>
      <c r="M50" s="54">
        <f t="shared" si="1"/>
        <v>0.7095838926174497</v>
      </c>
      <c r="N50" s="33"/>
    </row>
    <row r="51" spans="1:14">
      <c r="A51" s="21" t="s">
        <v>95</v>
      </c>
      <c r="B51" s="40"/>
      <c r="C51" s="46"/>
      <c r="D51" s="46" t="s">
        <v>96</v>
      </c>
      <c r="E51" s="47" t="s">
        <v>97</v>
      </c>
      <c r="F51" s="57"/>
      <c r="G51" s="48"/>
      <c r="H51" s="53">
        <v>0</v>
      </c>
      <c r="I51" s="53">
        <f>+[1]Posting!N83</f>
        <v>0</v>
      </c>
      <c r="J51" s="53">
        <f>+[1]Posting!O83</f>
        <v>0</v>
      </c>
      <c r="K51" s="53">
        <f>+[1]Posting!P83</f>
        <v>0</v>
      </c>
      <c r="L51" s="53">
        <f t="shared" si="0"/>
        <v>0</v>
      </c>
      <c r="M51" s="54" t="e">
        <f t="shared" si="1"/>
        <v>#DIV/0!</v>
      </c>
      <c r="N51" s="33"/>
    </row>
    <row r="52" spans="1:14">
      <c r="A52" s="21" t="s">
        <v>98</v>
      </c>
      <c r="B52" s="40"/>
      <c r="C52" s="46"/>
      <c r="D52" s="46" t="s">
        <v>99</v>
      </c>
      <c r="E52" s="47" t="s">
        <v>100</v>
      </c>
      <c r="F52" s="57"/>
      <c r="G52" s="48"/>
      <c r="H52" s="53">
        <v>0</v>
      </c>
      <c r="I52" s="53">
        <f>+[1]Posting!N84</f>
        <v>0</v>
      </c>
      <c r="J52" s="53">
        <f>+[1]Posting!O84</f>
        <v>0</v>
      </c>
      <c r="K52" s="53">
        <f>+[1]Posting!P84</f>
        <v>0</v>
      </c>
      <c r="L52" s="53">
        <f t="shared" si="0"/>
        <v>0</v>
      </c>
      <c r="M52" s="54" t="e">
        <f t="shared" si="1"/>
        <v>#DIV/0!</v>
      </c>
      <c r="N52" s="33"/>
    </row>
    <row r="53" spans="1:14">
      <c r="A53" s="21" t="s">
        <v>101</v>
      </c>
      <c r="B53" s="40"/>
      <c r="C53" s="46"/>
      <c r="D53" s="46" t="s">
        <v>102</v>
      </c>
      <c r="E53" s="47" t="s">
        <v>103</v>
      </c>
      <c r="F53" s="57"/>
      <c r="G53" s="48"/>
      <c r="H53" s="53">
        <v>1258000000</v>
      </c>
      <c r="I53" s="53">
        <f>+[1]Posting!N85</f>
        <v>867325250</v>
      </c>
      <c r="J53" s="53">
        <f>+[1]Posting!O85</f>
        <v>98725500</v>
      </c>
      <c r="K53" s="53">
        <f>+[1]Posting!P85</f>
        <v>966050750</v>
      </c>
      <c r="L53" s="53">
        <f t="shared" si="0"/>
        <v>291949250</v>
      </c>
      <c r="M53" s="54">
        <f t="shared" si="1"/>
        <v>0.76792587440381554</v>
      </c>
      <c r="N53" s="33"/>
    </row>
    <row r="54" spans="1:14">
      <c r="A54" s="21"/>
      <c r="B54" s="40"/>
      <c r="C54" s="46"/>
      <c r="D54" s="58"/>
      <c r="E54" s="58"/>
      <c r="F54" s="58"/>
      <c r="G54" s="59"/>
      <c r="H54" s="49"/>
      <c r="I54" s="49"/>
      <c r="J54" s="49"/>
      <c r="K54" s="49"/>
      <c r="L54" s="49">
        <f t="shared" si="0"/>
        <v>0</v>
      </c>
      <c r="M54" s="50" t="e">
        <f t="shared" si="1"/>
        <v>#DIV/0!</v>
      </c>
      <c r="N54" s="33"/>
    </row>
    <row r="55" spans="1:14">
      <c r="A55" s="21"/>
      <c r="B55" s="40"/>
      <c r="C55" s="41" t="s">
        <v>46</v>
      </c>
      <c r="D55" s="42" t="s">
        <v>49</v>
      </c>
      <c r="E55" s="42"/>
      <c r="F55" s="60"/>
      <c r="G55" s="43"/>
      <c r="H55" s="51">
        <v>1991436000</v>
      </c>
      <c r="I55" s="51">
        <f>SUM(I56:I60)</f>
        <v>1373960236</v>
      </c>
      <c r="J55" s="51">
        <f>SUM(J56:J60)</f>
        <v>76108464</v>
      </c>
      <c r="K55" s="51">
        <f>SUM(K56:K60)</f>
        <v>1450068700</v>
      </c>
      <c r="L55" s="51">
        <f t="shared" si="0"/>
        <v>541367300</v>
      </c>
      <c r="M55" s="52">
        <f t="shared" si="1"/>
        <v>0.7281522981406382</v>
      </c>
      <c r="N55" s="33"/>
    </row>
    <row r="56" spans="1:14">
      <c r="A56" s="21" t="s">
        <v>104</v>
      </c>
      <c r="B56" s="40"/>
      <c r="C56" s="46"/>
      <c r="D56" s="46" t="s">
        <v>105</v>
      </c>
      <c r="E56" s="47" t="s">
        <v>106</v>
      </c>
      <c r="F56" s="57"/>
      <c r="G56" s="48"/>
      <c r="H56" s="53">
        <v>256300000</v>
      </c>
      <c r="I56" s="53">
        <f>+[1]Posting!N87</f>
        <v>214437485</v>
      </c>
      <c r="J56" s="53">
        <f>+[1]Posting!O87</f>
        <v>1647000</v>
      </c>
      <c r="K56" s="53">
        <f>+[1]Posting!P87</f>
        <v>216084485</v>
      </c>
      <c r="L56" s="53">
        <f t="shared" si="0"/>
        <v>40215515</v>
      </c>
      <c r="M56" s="54">
        <f t="shared" si="1"/>
        <v>0.84309202106905967</v>
      </c>
      <c r="N56" s="33"/>
    </row>
    <row r="57" spans="1:14">
      <c r="A57" s="21" t="s">
        <v>107</v>
      </c>
      <c r="B57" s="40"/>
      <c r="C57" s="46"/>
      <c r="D57" s="46" t="s">
        <v>108</v>
      </c>
      <c r="E57" s="47" t="s">
        <v>109</v>
      </c>
      <c r="F57" s="57"/>
      <c r="G57" s="48"/>
      <c r="H57" s="49">
        <v>1402136000</v>
      </c>
      <c r="I57" s="53">
        <f>+[1]Posting!N93</f>
        <v>919560700</v>
      </c>
      <c r="J57" s="53">
        <f>+[1]Posting!O93</f>
        <v>46812000</v>
      </c>
      <c r="K57" s="53">
        <f>+[1]Posting!P93</f>
        <v>966372700</v>
      </c>
      <c r="L57" s="53">
        <f>+H57-K57</f>
        <v>435763300</v>
      </c>
      <c r="M57" s="54">
        <f t="shared" si="1"/>
        <v>0.68921466961835376</v>
      </c>
      <c r="N57" s="33"/>
    </row>
    <row r="58" spans="1:14">
      <c r="A58" s="21" t="s">
        <v>110</v>
      </c>
      <c r="B58" s="40"/>
      <c r="C58" s="46"/>
      <c r="D58" s="46" t="s">
        <v>111</v>
      </c>
      <c r="E58" s="61" t="s">
        <v>112</v>
      </c>
      <c r="F58" s="57"/>
      <c r="G58" s="48"/>
      <c r="H58" s="53">
        <v>0</v>
      </c>
      <c r="I58" s="53">
        <f>+[1]Posting!N101</f>
        <v>0</v>
      </c>
      <c r="J58" s="53">
        <f>+[1]Posting!O101</f>
        <v>0</v>
      </c>
      <c r="K58" s="53">
        <f>+[1]Posting!P101</f>
        <v>0</v>
      </c>
      <c r="L58" s="53">
        <f t="shared" si="0"/>
        <v>0</v>
      </c>
      <c r="M58" s="54" t="e">
        <f t="shared" si="1"/>
        <v>#DIV/0!</v>
      </c>
      <c r="N58" s="33"/>
    </row>
    <row r="59" spans="1:14">
      <c r="A59" s="21" t="s">
        <v>113</v>
      </c>
      <c r="B59" s="40"/>
      <c r="C59" s="46"/>
      <c r="D59" s="46" t="s">
        <v>114</v>
      </c>
      <c r="E59" s="61" t="s">
        <v>115</v>
      </c>
      <c r="F59" s="57"/>
      <c r="G59" s="48"/>
      <c r="H59" s="53">
        <v>327000000</v>
      </c>
      <c r="I59" s="53">
        <f>+[1]Posting!N105</f>
        <v>234692051</v>
      </c>
      <c r="J59" s="53">
        <f>+[1]Posting!O105</f>
        <v>27649464</v>
      </c>
      <c r="K59" s="53">
        <f>+[1]Posting!P105</f>
        <v>262341515</v>
      </c>
      <c r="L59" s="53">
        <f t="shared" si="0"/>
        <v>64658485</v>
      </c>
      <c r="M59" s="54">
        <f t="shared" si="1"/>
        <v>0.80226762996941892</v>
      </c>
      <c r="N59" s="33"/>
    </row>
    <row r="60" spans="1:14">
      <c r="A60" s="21" t="s">
        <v>116</v>
      </c>
      <c r="B60" s="40"/>
      <c r="C60" s="46"/>
      <c r="D60" s="46" t="s">
        <v>117</v>
      </c>
      <c r="E60" s="61" t="s">
        <v>118</v>
      </c>
      <c r="F60" s="57"/>
      <c r="G60" s="48"/>
      <c r="H60" s="49">
        <v>6000000</v>
      </c>
      <c r="I60" s="53">
        <f>+[1]Posting!N111</f>
        <v>5270000</v>
      </c>
      <c r="J60" s="53">
        <f>+[1]Posting!O111</f>
        <v>0</v>
      </c>
      <c r="K60" s="53">
        <f>+[1]Posting!P111</f>
        <v>5270000</v>
      </c>
      <c r="L60" s="53">
        <f t="shared" si="0"/>
        <v>730000</v>
      </c>
      <c r="M60" s="54">
        <f t="shared" si="1"/>
        <v>0.8783333333333333</v>
      </c>
      <c r="N60" s="33"/>
    </row>
    <row r="61" spans="1:14">
      <c r="A61" s="21"/>
      <c r="B61" s="40"/>
      <c r="C61" s="46"/>
      <c r="D61" s="46"/>
      <c r="E61" s="47"/>
      <c r="F61" s="57"/>
      <c r="G61" s="48"/>
      <c r="H61" s="53"/>
      <c r="I61" s="53"/>
      <c r="J61" s="53"/>
      <c r="K61" s="53"/>
      <c r="L61" s="53">
        <f t="shared" si="0"/>
        <v>0</v>
      </c>
      <c r="M61" s="54" t="e">
        <f t="shared" si="1"/>
        <v>#DIV/0!</v>
      </c>
      <c r="N61" s="33"/>
    </row>
    <row r="62" spans="1:14">
      <c r="A62" s="21"/>
      <c r="B62" s="40"/>
      <c r="C62" s="41" t="s">
        <v>48</v>
      </c>
      <c r="D62" s="42" t="s">
        <v>119</v>
      </c>
      <c r="E62" s="42"/>
      <c r="F62" s="60"/>
      <c r="G62" s="43"/>
      <c r="H62" s="51">
        <v>3886940000</v>
      </c>
      <c r="I62" s="51">
        <f>SUM(I63:I82)</f>
        <v>2124750126</v>
      </c>
      <c r="J62" s="51">
        <f>SUM(J63:J82)</f>
        <v>595749550</v>
      </c>
      <c r="K62" s="51">
        <f>SUM(K63:K82)</f>
        <v>2720499676</v>
      </c>
      <c r="L62" s="51">
        <f t="shared" si="0"/>
        <v>1166440324</v>
      </c>
      <c r="M62" s="52">
        <f t="shared" si="1"/>
        <v>0.69990781334417307</v>
      </c>
      <c r="N62" s="33"/>
    </row>
    <row r="63" spans="1:14">
      <c r="A63" s="21" t="s">
        <v>120</v>
      </c>
      <c r="B63" s="40"/>
      <c r="C63" s="46"/>
      <c r="D63" s="46" t="s">
        <v>51</v>
      </c>
      <c r="E63" s="61" t="s">
        <v>121</v>
      </c>
      <c r="F63" s="57"/>
      <c r="G63" s="48"/>
      <c r="H63" s="53">
        <v>18800000</v>
      </c>
      <c r="I63" s="53">
        <f>+[1]Posting!N117</f>
        <v>15860695</v>
      </c>
      <c r="J63" s="53">
        <f>+[1]Posting!O117</f>
        <v>0</v>
      </c>
      <c r="K63" s="53">
        <f>+[1]Posting!P117</f>
        <v>15860695</v>
      </c>
      <c r="L63" s="53">
        <f t="shared" si="0"/>
        <v>2939305</v>
      </c>
      <c r="M63" s="54">
        <f t="shared" si="1"/>
        <v>0.84365398936170211</v>
      </c>
      <c r="N63" s="33"/>
    </row>
    <row r="64" spans="1:14">
      <c r="A64" s="21" t="s">
        <v>122</v>
      </c>
      <c r="B64" s="40"/>
      <c r="C64" s="46"/>
      <c r="D64" s="46" t="s">
        <v>54</v>
      </c>
      <c r="E64" s="61" t="s">
        <v>123</v>
      </c>
      <c r="F64" s="57"/>
      <c r="G64" s="48"/>
      <c r="H64" s="53">
        <v>246000000</v>
      </c>
      <c r="I64" s="53">
        <f>+[1]Posting!N118</f>
        <v>230295387</v>
      </c>
      <c r="J64" s="53">
        <f>+[1]Posting!O118</f>
        <v>0</v>
      </c>
      <c r="K64" s="53">
        <f>+[1]Posting!P118</f>
        <v>230295387</v>
      </c>
      <c r="L64" s="53">
        <f t="shared" si="0"/>
        <v>15704613</v>
      </c>
      <c r="M64" s="54">
        <f t="shared" si="1"/>
        <v>0.93616010975609754</v>
      </c>
      <c r="N64" s="33"/>
    </row>
    <row r="65" spans="1:14">
      <c r="A65" s="21" t="s">
        <v>124</v>
      </c>
      <c r="B65" s="40"/>
      <c r="C65" s="46"/>
      <c r="D65" s="46" t="s">
        <v>125</v>
      </c>
      <c r="E65" s="61" t="s">
        <v>126</v>
      </c>
      <c r="F65" s="57"/>
      <c r="G65" s="48"/>
      <c r="H65" s="53">
        <v>100000000</v>
      </c>
      <c r="I65" s="53">
        <f>+[1]Posting!N119</f>
        <v>73598291</v>
      </c>
      <c r="J65" s="53">
        <f>+[1]Posting!O119</f>
        <v>7756947</v>
      </c>
      <c r="K65" s="53">
        <f>+[1]Posting!P119</f>
        <v>81355238</v>
      </c>
      <c r="L65" s="53">
        <f t="shared" si="0"/>
        <v>18644762</v>
      </c>
      <c r="M65" s="54">
        <f t="shared" si="1"/>
        <v>0.81355237999999996</v>
      </c>
      <c r="N65" s="33"/>
    </row>
    <row r="66" spans="1:14">
      <c r="A66" s="21" t="s">
        <v>127</v>
      </c>
      <c r="B66" s="40"/>
      <c r="C66" s="46"/>
      <c r="D66" s="46" t="s">
        <v>128</v>
      </c>
      <c r="E66" s="61" t="s">
        <v>129</v>
      </c>
      <c r="F66" s="57"/>
      <c r="G66" s="48"/>
      <c r="H66" s="53">
        <v>0</v>
      </c>
      <c r="I66" s="53">
        <f>+[1]Posting!N126</f>
        <v>0</v>
      </c>
      <c r="J66" s="53">
        <f>+[1]Posting!O126</f>
        <v>0</v>
      </c>
      <c r="K66" s="53">
        <f>+[1]Posting!P126</f>
        <v>0</v>
      </c>
      <c r="L66" s="53">
        <f t="shared" si="0"/>
        <v>0</v>
      </c>
      <c r="M66" s="54" t="e">
        <f t="shared" si="1"/>
        <v>#DIV/0!</v>
      </c>
      <c r="N66" s="33"/>
    </row>
    <row r="67" spans="1:14">
      <c r="A67" s="21" t="s">
        <v>130</v>
      </c>
      <c r="B67" s="40"/>
      <c r="C67" s="46"/>
      <c r="D67" s="46" t="s">
        <v>131</v>
      </c>
      <c r="E67" s="61" t="s">
        <v>132</v>
      </c>
      <c r="F67" s="57"/>
      <c r="G67" s="48"/>
      <c r="H67" s="49">
        <v>122960000</v>
      </c>
      <c r="I67" s="53">
        <f>+[1]Posting!N127</f>
        <v>108749077</v>
      </c>
      <c r="J67" s="53">
        <f>+[1]Posting!O127</f>
        <v>1665500</v>
      </c>
      <c r="K67" s="53">
        <f>+[1]Posting!P127</f>
        <v>110414577</v>
      </c>
      <c r="L67" s="53">
        <f t="shared" si="0"/>
        <v>12545423</v>
      </c>
      <c r="M67" s="54">
        <f t="shared" si="1"/>
        <v>0.89797151106050743</v>
      </c>
      <c r="N67" s="33"/>
    </row>
    <row r="68" spans="1:14">
      <c r="A68" s="21" t="s">
        <v>133</v>
      </c>
      <c r="B68" s="40"/>
      <c r="C68" s="46"/>
      <c r="D68" s="46" t="s">
        <v>134</v>
      </c>
      <c r="E68" s="61" t="s">
        <v>135</v>
      </c>
      <c r="F68" s="57"/>
      <c r="G68" s="48"/>
      <c r="H68" s="49">
        <v>73000000</v>
      </c>
      <c r="I68" s="53">
        <f>+[1]Posting!N128</f>
        <v>71503000</v>
      </c>
      <c r="J68" s="53">
        <f>+[1]Posting!O128</f>
        <v>0</v>
      </c>
      <c r="K68" s="53">
        <f>+[1]Posting!P128</f>
        <v>71503000</v>
      </c>
      <c r="L68" s="53">
        <f t="shared" si="0"/>
        <v>1497000</v>
      </c>
      <c r="M68" s="54">
        <f t="shared" si="1"/>
        <v>0.97949315068493148</v>
      </c>
      <c r="N68" s="33"/>
    </row>
    <row r="69" spans="1:14">
      <c r="A69" s="21" t="s">
        <v>136</v>
      </c>
      <c r="B69" s="40"/>
      <c r="C69" s="46"/>
      <c r="D69" s="46" t="s">
        <v>137</v>
      </c>
      <c r="E69" s="62" t="s">
        <v>138</v>
      </c>
      <c r="F69" s="57"/>
      <c r="G69" s="48"/>
      <c r="H69" s="53">
        <v>1016100000</v>
      </c>
      <c r="I69" s="53">
        <f>+[1]Posting!N133</f>
        <v>590558749</v>
      </c>
      <c r="J69" s="53">
        <f>+[1]Posting!O133</f>
        <v>99674807</v>
      </c>
      <c r="K69" s="53">
        <f>+[1]Posting!P133</f>
        <v>690233556</v>
      </c>
      <c r="L69" s="53">
        <f t="shared" si="0"/>
        <v>325866444</v>
      </c>
      <c r="M69" s="54">
        <f t="shared" si="1"/>
        <v>0.67929687629170354</v>
      </c>
      <c r="N69" s="33"/>
    </row>
    <row r="70" spans="1:14">
      <c r="A70" s="21" t="s">
        <v>139</v>
      </c>
      <c r="B70" s="40"/>
      <c r="C70" s="46"/>
      <c r="D70" s="46" t="s">
        <v>140</v>
      </c>
      <c r="E70" s="62" t="s">
        <v>141</v>
      </c>
      <c r="F70" s="57"/>
      <c r="G70" s="48"/>
      <c r="H70" s="53">
        <v>12100000</v>
      </c>
      <c r="I70" s="53">
        <f>+[1]Posting!N138</f>
        <v>5555000</v>
      </c>
      <c r="J70" s="53">
        <f>+[1]Posting!O138</f>
        <v>200000</v>
      </c>
      <c r="K70" s="53">
        <f>+[1]Posting!P138</f>
        <v>5755000</v>
      </c>
      <c r="L70" s="53">
        <f t="shared" si="0"/>
        <v>6345000</v>
      </c>
      <c r="M70" s="54">
        <f t="shared" si="1"/>
        <v>0.47561983471074382</v>
      </c>
      <c r="N70" s="33"/>
    </row>
    <row r="71" spans="1:14">
      <c r="A71" s="21" t="s">
        <v>142</v>
      </c>
      <c r="B71" s="40"/>
      <c r="C71" s="46"/>
      <c r="D71" s="46" t="s">
        <v>143</v>
      </c>
      <c r="E71" s="61" t="s">
        <v>144</v>
      </c>
      <c r="F71" s="47"/>
      <c r="G71" s="48"/>
      <c r="H71" s="53">
        <v>137000000</v>
      </c>
      <c r="I71" s="53">
        <f>+[1]Posting!N144</f>
        <v>126760130</v>
      </c>
      <c r="J71" s="53">
        <f>+[1]Posting!O144</f>
        <v>1397700</v>
      </c>
      <c r="K71" s="53">
        <f>+[1]Posting!P144</f>
        <v>128157830</v>
      </c>
      <c r="L71" s="53">
        <f t="shared" si="0"/>
        <v>8842170</v>
      </c>
      <c r="M71" s="54">
        <f t="shared" si="1"/>
        <v>0.93545861313868617</v>
      </c>
    </row>
    <row r="72" spans="1:14">
      <c r="A72" s="21" t="s">
        <v>145</v>
      </c>
      <c r="B72" s="40"/>
      <c r="C72" s="46"/>
      <c r="D72" s="46" t="s">
        <v>146</v>
      </c>
      <c r="E72" s="61" t="s">
        <v>147</v>
      </c>
      <c r="F72" s="47"/>
      <c r="G72" s="48"/>
      <c r="H72" s="53">
        <v>15000000</v>
      </c>
      <c r="I72" s="53">
        <f>+[1]Posting!N145</f>
        <v>14157500</v>
      </c>
      <c r="J72" s="53">
        <f>+[1]Posting!O145</f>
        <v>0</v>
      </c>
      <c r="K72" s="53">
        <f>+[1]Posting!P145</f>
        <v>14157500</v>
      </c>
      <c r="L72" s="53">
        <f t="shared" si="0"/>
        <v>842500</v>
      </c>
      <c r="M72" s="54">
        <f t="shared" si="1"/>
        <v>0.9438333333333333</v>
      </c>
    </row>
    <row r="73" spans="1:14">
      <c r="A73" s="21" t="s">
        <v>148</v>
      </c>
      <c r="B73" s="40"/>
      <c r="C73" s="46"/>
      <c r="D73" s="46" t="s">
        <v>149</v>
      </c>
      <c r="E73" s="61" t="s">
        <v>150</v>
      </c>
      <c r="F73" s="47"/>
      <c r="G73" s="48"/>
      <c r="H73" s="53">
        <v>17000000</v>
      </c>
      <c r="I73" s="53">
        <f>+[1]Posting!N146</f>
        <v>14456500</v>
      </c>
      <c r="J73" s="53">
        <f>+[1]Posting!O146</f>
        <v>299000</v>
      </c>
      <c r="K73" s="53">
        <f>+[1]Posting!P146</f>
        <v>14755500</v>
      </c>
      <c r="L73" s="53">
        <f t="shared" si="0"/>
        <v>2244500</v>
      </c>
      <c r="M73" s="54">
        <f t="shared" si="1"/>
        <v>0.86797058823529416</v>
      </c>
      <c r="N73" s="2"/>
    </row>
    <row r="74" spans="1:14">
      <c r="A74" s="21" t="s">
        <v>151</v>
      </c>
      <c r="B74" s="40"/>
      <c r="C74" s="46"/>
      <c r="D74" s="46" t="s">
        <v>152</v>
      </c>
      <c r="E74" s="47" t="s">
        <v>153</v>
      </c>
      <c r="F74" s="57"/>
      <c r="G74" s="48"/>
      <c r="H74" s="53">
        <v>123000000</v>
      </c>
      <c r="I74" s="53">
        <f>+[1]Posting!N147</f>
        <v>69819600</v>
      </c>
      <c r="J74" s="53">
        <f>+[1]Posting!O147</f>
        <v>11541500</v>
      </c>
      <c r="K74" s="53">
        <f>+[1]Posting!P147</f>
        <v>81361100</v>
      </c>
      <c r="L74" s="53">
        <f t="shared" si="0"/>
        <v>41638900</v>
      </c>
      <c r="M74" s="54">
        <f t="shared" si="1"/>
        <v>0.66147235772357726</v>
      </c>
      <c r="N74" s="63"/>
    </row>
    <row r="75" spans="1:14">
      <c r="A75" s="21" t="s">
        <v>154</v>
      </c>
      <c r="B75" s="40"/>
      <c r="C75" s="46"/>
      <c r="D75" s="46" t="s">
        <v>155</v>
      </c>
      <c r="E75" s="47" t="s">
        <v>156</v>
      </c>
      <c r="F75" s="57"/>
      <c r="G75" s="48"/>
      <c r="H75" s="53">
        <v>12000000</v>
      </c>
      <c r="I75" s="53">
        <f>+[1]Posting!N148</f>
        <v>11832513</v>
      </c>
      <c r="J75" s="53">
        <f>+[1]Posting!O148</f>
        <v>0</v>
      </c>
      <c r="K75" s="53">
        <f>+[1]Posting!P148</f>
        <v>11832513</v>
      </c>
      <c r="L75" s="53">
        <f t="shared" si="0"/>
        <v>167487</v>
      </c>
      <c r="M75" s="54">
        <f t="shared" si="1"/>
        <v>0.98604274999999997</v>
      </c>
      <c r="N75" s="64"/>
    </row>
    <row r="76" spans="1:14" ht="15.75" customHeight="1">
      <c r="A76" s="21" t="s">
        <v>157</v>
      </c>
      <c r="B76" s="40"/>
      <c r="C76" s="46"/>
      <c r="D76" s="46" t="s">
        <v>158</v>
      </c>
      <c r="E76" s="47" t="s">
        <v>159</v>
      </c>
      <c r="F76" s="57"/>
      <c r="G76" s="48"/>
      <c r="H76" s="65">
        <v>748000000</v>
      </c>
      <c r="I76" s="53">
        <f>+[1]Posting!N149</f>
        <v>482100000</v>
      </c>
      <c r="J76" s="53">
        <f>+[1]Posting!O149</f>
        <v>46464000</v>
      </c>
      <c r="K76" s="53">
        <f>+[1]Posting!P149</f>
        <v>528564000</v>
      </c>
      <c r="L76" s="53">
        <f t="shared" si="0"/>
        <v>219436000</v>
      </c>
      <c r="M76" s="54">
        <f t="shared" si="1"/>
        <v>0.70663636363636362</v>
      </c>
      <c r="N76" s="64"/>
    </row>
    <row r="77" spans="1:14" ht="15.75" customHeight="1">
      <c r="A77" s="21" t="s">
        <v>160</v>
      </c>
      <c r="B77" s="40"/>
      <c r="C77" s="46"/>
      <c r="D77" s="46" t="s">
        <v>161</v>
      </c>
      <c r="E77" s="62" t="s">
        <v>162</v>
      </c>
      <c r="F77" s="57"/>
      <c r="G77" s="48"/>
      <c r="H77" s="65">
        <v>256000000</v>
      </c>
      <c r="I77" s="53">
        <f>+[1]Posting!N150</f>
        <v>136270800</v>
      </c>
      <c r="J77" s="53">
        <f>+[1]Posting!O150</f>
        <v>4000000</v>
      </c>
      <c r="K77" s="53">
        <f>+[1]Posting!P150</f>
        <v>140270800</v>
      </c>
      <c r="L77" s="53">
        <f t="shared" si="0"/>
        <v>115729200</v>
      </c>
      <c r="M77" s="54">
        <f t="shared" si="1"/>
        <v>0.54793281250000003</v>
      </c>
      <c r="N77" s="64"/>
    </row>
    <row r="78" spans="1:14" ht="15.75" customHeight="1">
      <c r="A78" s="21" t="s">
        <v>163</v>
      </c>
      <c r="B78" s="40"/>
      <c r="C78" s="46"/>
      <c r="D78" s="46" t="s">
        <v>164</v>
      </c>
      <c r="E78" s="61" t="s">
        <v>165</v>
      </c>
      <c r="F78" s="47"/>
      <c r="G78" s="48"/>
      <c r="H78" s="53">
        <v>19700000</v>
      </c>
      <c r="I78" s="53">
        <f>+[1]Posting!N160</f>
        <v>19257500</v>
      </c>
      <c r="J78" s="53">
        <f>+[1]Posting!O160</f>
        <v>0</v>
      </c>
      <c r="K78" s="53">
        <f>+[1]Posting!P160</f>
        <v>19257500</v>
      </c>
      <c r="L78" s="53">
        <f t="shared" ref="L78:L100" si="2">+H78-K78</f>
        <v>442500</v>
      </c>
      <c r="M78" s="54">
        <f t="shared" si="1"/>
        <v>0.97753807106598989</v>
      </c>
      <c r="N78" s="64"/>
    </row>
    <row r="79" spans="1:14" ht="15.75" customHeight="1">
      <c r="A79" s="21" t="s">
        <v>166</v>
      </c>
      <c r="B79" s="40"/>
      <c r="C79" s="46"/>
      <c r="D79" s="46" t="s">
        <v>167</v>
      </c>
      <c r="E79" s="61" t="s">
        <v>168</v>
      </c>
      <c r="F79" s="47"/>
      <c r="G79" s="48"/>
      <c r="H79" s="53">
        <v>0</v>
      </c>
      <c r="I79" s="53">
        <f>+[1]Posting!N161</f>
        <v>0</v>
      </c>
      <c r="J79" s="53">
        <f>+[1]Posting!O161</f>
        <v>0</v>
      </c>
      <c r="K79" s="53">
        <f>+[1]Posting!P161</f>
        <v>0</v>
      </c>
      <c r="L79" s="53">
        <f t="shared" si="2"/>
        <v>0</v>
      </c>
      <c r="M79" s="54" t="e">
        <f t="shared" ref="M79:M103" si="3">+K79/H79</f>
        <v>#DIV/0!</v>
      </c>
      <c r="N79" s="64"/>
    </row>
    <row r="80" spans="1:14" ht="15.75" customHeight="1">
      <c r="A80" s="21" t="s">
        <v>169</v>
      </c>
      <c r="B80" s="40"/>
      <c r="C80" s="46"/>
      <c r="D80" s="46" t="s">
        <v>170</v>
      </c>
      <c r="E80" s="61" t="s">
        <v>171</v>
      </c>
      <c r="F80" s="47"/>
      <c r="G80" s="48"/>
      <c r="H80" s="53">
        <v>247200000</v>
      </c>
      <c r="I80" s="53">
        <f>+[1]Posting!N162</f>
        <v>127563384</v>
      </c>
      <c r="J80" s="53">
        <f>+[1]Posting!O162</f>
        <v>18090096</v>
      </c>
      <c r="K80" s="53">
        <f>+[1]Posting!P162</f>
        <v>145653480</v>
      </c>
      <c r="L80" s="53">
        <f t="shared" si="2"/>
        <v>101546520</v>
      </c>
      <c r="M80" s="54">
        <f t="shared" si="3"/>
        <v>0.58921310679611649</v>
      </c>
      <c r="N80" s="64"/>
    </row>
    <row r="81" spans="1:14" ht="15.75" customHeight="1">
      <c r="A81" s="21" t="s">
        <v>172</v>
      </c>
      <c r="B81" s="40"/>
      <c r="C81" s="46"/>
      <c r="D81" s="46" t="s">
        <v>173</v>
      </c>
      <c r="E81" s="61" t="s">
        <v>174</v>
      </c>
      <c r="F81" s="47"/>
      <c r="G81" s="48"/>
      <c r="H81" s="53">
        <v>678000000</v>
      </c>
      <c r="I81" s="53">
        <f>+[1]Posting!N165</f>
        <v>0</v>
      </c>
      <c r="J81" s="53">
        <f>+[1]Posting!O165</f>
        <v>392375000</v>
      </c>
      <c r="K81" s="53">
        <f>+[1]Posting!P165</f>
        <v>392375000</v>
      </c>
      <c r="L81" s="53">
        <f t="shared" si="2"/>
        <v>285625000</v>
      </c>
      <c r="M81" s="54">
        <f t="shared" si="3"/>
        <v>0.57872418879056042</v>
      </c>
      <c r="N81" s="64"/>
    </row>
    <row r="82" spans="1:14" ht="15.75" customHeight="1">
      <c r="A82" s="21" t="s">
        <v>175</v>
      </c>
      <c r="B82" s="40"/>
      <c r="C82" s="46"/>
      <c r="D82" s="46" t="s">
        <v>176</v>
      </c>
      <c r="E82" s="61" t="s">
        <v>177</v>
      </c>
      <c r="F82" s="47"/>
      <c r="G82" s="48"/>
      <c r="H82" s="53">
        <v>45080000</v>
      </c>
      <c r="I82" s="53">
        <f>+[1]Posting!N166</f>
        <v>26412000</v>
      </c>
      <c r="J82" s="53">
        <f>+[1]Posting!O166</f>
        <v>12285000</v>
      </c>
      <c r="K82" s="53">
        <f>+[1]Posting!P166</f>
        <v>38697000</v>
      </c>
      <c r="L82" s="53">
        <f t="shared" si="2"/>
        <v>6383000</v>
      </c>
      <c r="M82" s="54">
        <f t="shared" si="3"/>
        <v>0.85840727595385979</v>
      </c>
      <c r="N82" s="64"/>
    </row>
    <row r="83" spans="1:14">
      <c r="A83" s="66"/>
      <c r="B83" s="40"/>
      <c r="C83" s="41" t="s">
        <v>56</v>
      </c>
      <c r="D83" s="42" t="s">
        <v>178</v>
      </c>
      <c r="E83" s="42"/>
      <c r="F83" s="57"/>
      <c r="G83" s="48"/>
      <c r="H83" s="51">
        <v>395300000</v>
      </c>
      <c r="I83" s="51">
        <f>SUM(I84)</f>
        <v>304954400</v>
      </c>
      <c r="J83" s="51">
        <f>SUM(J84)</f>
        <v>35991531</v>
      </c>
      <c r="K83" s="51">
        <f>SUM(K84)</f>
        <v>340945931</v>
      </c>
      <c r="L83" s="51">
        <f t="shared" si="2"/>
        <v>54354069</v>
      </c>
      <c r="M83" s="52">
        <f t="shared" si="3"/>
        <v>0.86249919301796107</v>
      </c>
      <c r="N83" s="64"/>
    </row>
    <row r="84" spans="1:14">
      <c r="A84" s="21" t="s">
        <v>179</v>
      </c>
      <c r="B84" s="40"/>
      <c r="C84" s="46"/>
      <c r="D84" s="46" t="s">
        <v>59</v>
      </c>
      <c r="E84" s="47" t="s">
        <v>180</v>
      </c>
      <c r="F84" s="57"/>
      <c r="G84" s="48"/>
      <c r="H84" s="53">
        <v>395300000</v>
      </c>
      <c r="I84" s="53">
        <f>+[1]Posting!N171</f>
        <v>304954400</v>
      </c>
      <c r="J84" s="53">
        <f>+[1]Posting!O171</f>
        <v>35991531</v>
      </c>
      <c r="K84" s="53">
        <f>+[1]Posting!P171</f>
        <v>340945931</v>
      </c>
      <c r="L84" s="53">
        <f t="shared" si="2"/>
        <v>54354069</v>
      </c>
      <c r="M84" s="54">
        <f t="shared" si="3"/>
        <v>0.86249919301796107</v>
      </c>
      <c r="N84" s="2"/>
    </row>
    <row r="85" spans="1:14">
      <c r="A85" s="21"/>
      <c r="B85" s="40"/>
      <c r="C85" s="46"/>
      <c r="D85" s="46"/>
      <c r="E85" s="47"/>
      <c r="F85" s="57"/>
      <c r="G85" s="48"/>
      <c r="H85" s="53"/>
      <c r="I85" s="53"/>
      <c r="J85" s="53"/>
      <c r="K85" s="53"/>
      <c r="L85" s="53">
        <f t="shared" si="2"/>
        <v>0</v>
      </c>
      <c r="M85" s="54" t="e">
        <f t="shared" si="3"/>
        <v>#DIV/0!</v>
      </c>
    </row>
    <row r="86" spans="1:14">
      <c r="A86" s="21" t="s">
        <v>181</v>
      </c>
      <c r="B86" s="40"/>
      <c r="C86" s="41" t="s">
        <v>67</v>
      </c>
      <c r="D86" s="42" t="s">
        <v>68</v>
      </c>
      <c r="E86" s="42"/>
      <c r="F86" s="60"/>
      <c r="G86" s="48"/>
      <c r="H86" s="51">
        <v>7500000</v>
      </c>
      <c r="I86" s="51">
        <f>+[1]Posting!N178</f>
        <v>3600000</v>
      </c>
      <c r="J86" s="51">
        <f>+[1]Posting!O178</f>
        <v>3010000</v>
      </c>
      <c r="K86" s="51">
        <f>+[1]Posting!P178</f>
        <v>6610000</v>
      </c>
      <c r="L86" s="51">
        <f t="shared" si="2"/>
        <v>890000</v>
      </c>
      <c r="M86" s="52">
        <f t="shared" si="3"/>
        <v>0.8813333333333333</v>
      </c>
    </row>
    <row r="87" spans="1:14">
      <c r="A87" s="67"/>
      <c r="B87" s="40"/>
      <c r="C87" s="46"/>
      <c r="D87" s="46"/>
      <c r="E87" s="61"/>
      <c r="F87" s="47"/>
      <c r="G87" s="48"/>
      <c r="H87" s="53"/>
      <c r="I87" s="53"/>
      <c r="J87" s="53"/>
      <c r="K87" s="53"/>
      <c r="L87" s="53">
        <f t="shared" si="2"/>
        <v>0</v>
      </c>
      <c r="M87" s="54" t="e">
        <f t="shared" si="3"/>
        <v>#DIV/0!</v>
      </c>
    </row>
    <row r="88" spans="1:14">
      <c r="A88" s="21" t="s">
        <v>182</v>
      </c>
      <c r="B88" s="27" t="s">
        <v>183</v>
      </c>
      <c r="C88" s="42"/>
      <c r="D88" s="46"/>
      <c r="E88" s="47"/>
      <c r="F88" s="57"/>
      <c r="G88" s="48"/>
      <c r="H88" s="51">
        <v>22426000</v>
      </c>
      <c r="I88" s="51">
        <f>+I89</f>
        <v>13476932</v>
      </c>
      <c r="J88" s="51">
        <f>+J89</f>
        <v>2266016</v>
      </c>
      <c r="K88" s="51">
        <f>+K89</f>
        <v>15742948</v>
      </c>
      <c r="L88" s="51">
        <f t="shared" si="2"/>
        <v>6683052</v>
      </c>
      <c r="M88" s="52">
        <f t="shared" si="3"/>
        <v>0.70199536252563988</v>
      </c>
    </row>
    <row r="89" spans="1:14">
      <c r="A89" s="67"/>
      <c r="B89" s="39"/>
      <c r="C89" s="42" t="s">
        <v>184</v>
      </c>
      <c r="D89" s="46"/>
      <c r="E89" s="47"/>
      <c r="F89" s="57"/>
      <c r="G89" s="48"/>
      <c r="H89" s="53">
        <v>22426000</v>
      </c>
      <c r="I89" s="53">
        <f>+[1]Posting!N180</f>
        <v>13476932</v>
      </c>
      <c r="J89" s="53">
        <f>+[1]Posting!O180</f>
        <v>2266016</v>
      </c>
      <c r="K89" s="53">
        <f>+[1]Posting!P180</f>
        <v>15742948</v>
      </c>
      <c r="L89" s="53">
        <f t="shared" si="2"/>
        <v>6683052</v>
      </c>
      <c r="M89" s="54">
        <f t="shared" si="3"/>
        <v>0.70199536252563988</v>
      </c>
    </row>
    <row r="90" spans="1:14">
      <c r="A90" s="67"/>
      <c r="B90" s="39"/>
      <c r="C90" s="42"/>
      <c r="D90" s="46"/>
      <c r="E90" s="47"/>
      <c r="F90" s="57"/>
      <c r="G90" s="48"/>
      <c r="H90" s="53"/>
      <c r="I90" s="53"/>
      <c r="J90" s="53"/>
      <c r="K90" s="53"/>
      <c r="L90" s="53">
        <f t="shared" si="2"/>
        <v>0</v>
      </c>
      <c r="M90" s="54" t="e">
        <f t="shared" si="3"/>
        <v>#DIV/0!</v>
      </c>
    </row>
    <row r="91" spans="1:14">
      <c r="A91" s="67"/>
      <c r="B91" s="39"/>
      <c r="C91" s="42"/>
      <c r="D91" s="46"/>
      <c r="E91" s="47"/>
      <c r="F91" s="57"/>
      <c r="G91" s="48"/>
      <c r="H91" s="53"/>
      <c r="I91" s="53"/>
      <c r="J91" s="53"/>
      <c r="K91" s="53"/>
      <c r="L91" s="53">
        <f t="shared" si="2"/>
        <v>0</v>
      </c>
      <c r="M91" s="54" t="e">
        <f t="shared" si="3"/>
        <v>#DIV/0!</v>
      </c>
    </row>
    <row r="92" spans="1:14">
      <c r="A92" s="21" t="s">
        <v>185</v>
      </c>
      <c r="B92" s="27" t="s">
        <v>186</v>
      </c>
      <c r="C92" s="42"/>
      <c r="D92" s="41"/>
      <c r="E92" s="47"/>
      <c r="F92" s="57"/>
      <c r="G92" s="48"/>
      <c r="H92" s="51">
        <v>3500000000</v>
      </c>
      <c r="I92" s="51">
        <f>+I93</f>
        <v>2042349992</v>
      </c>
      <c r="J92" s="51">
        <f>+J93</f>
        <v>108500000</v>
      </c>
      <c r="K92" s="51">
        <f>+K93</f>
        <v>2150849992</v>
      </c>
      <c r="L92" s="51">
        <f t="shared" si="2"/>
        <v>1349150008</v>
      </c>
      <c r="M92" s="52">
        <f t="shared" si="3"/>
        <v>0.61452856914285714</v>
      </c>
    </row>
    <row r="93" spans="1:14">
      <c r="A93" s="67"/>
      <c r="B93" s="40"/>
      <c r="C93" s="41" t="s">
        <v>21</v>
      </c>
      <c r="D93" s="42" t="s">
        <v>187</v>
      </c>
      <c r="E93" s="42"/>
      <c r="F93" s="60"/>
      <c r="G93" s="43"/>
      <c r="H93" s="51">
        <v>3500000000</v>
      </c>
      <c r="I93" s="51">
        <f>SUM(I94:I98)</f>
        <v>2042349992</v>
      </c>
      <c r="J93" s="51">
        <f>SUM(J94:J98)</f>
        <v>108500000</v>
      </c>
      <c r="K93" s="51">
        <f>SUM(K94:K98)</f>
        <v>2150849992</v>
      </c>
      <c r="L93" s="51">
        <f t="shared" si="2"/>
        <v>1349150008</v>
      </c>
      <c r="M93" s="52">
        <f t="shared" si="3"/>
        <v>0.61452856914285714</v>
      </c>
    </row>
    <row r="94" spans="1:14">
      <c r="A94" s="21" t="s">
        <v>188</v>
      </c>
      <c r="B94" s="40"/>
      <c r="C94" s="46"/>
      <c r="D94" s="46" t="s">
        <v>23</v>
      </c>
      <c r="E94" s="47" t="s">
        <v>189</v>
      </c>
      <c r="F94" s="57"/>
      <c r="G94" s="48"/>
      <c r="H94" s="53">
        <v>0</v>
      </c>
      <c r="I94" s="53">
        <f>[1]Posting!N186</f>
        <v>0</v>
      </c>
      <c r="J94" s="53">
        <f>[1]Posting!O186</f>
        <v>0</v>
      </c>
      <c r="K94" s="53">
        <f>[1]Posting!P186</f>
        <v>0</v>
      </c>
      <c r="L94" s="53">
        <f t="shared" si="2"/>
        <v>0</v>
      </c>
      <c r="M94" s="54" t="e">
        <f t="shared" si="3"/>
        <v>#DIV/0!</v>
      </c>
    </row>
    <row r="95" spans="1:14">
      <c r="A95" s="21" t="s">
        <v>190</v>
      </c>
      <c r="B95" s="40"/>
      <c r="C95" s="46"/>
      <c r="D95" s="46" t="s">
        <v>191</v>
      </c>
      <c r="E95" s="47" t="s">
        <v>192</v>
      </c>
      <c r="F95" s="57"/>
      <c r="G95" s="48"/>
      <c r="H95" s="53">
        <v>1280000000</v>
      </c>
      <c r="I95" s="53">
        <f>[1]Posting!N188</f>
        <v>1057121992</v>
      </c>
      <c r="J95" s="53">
        <f>[1]Posting!O188</f>
        <v>3000000</v>
      </c>
      <c r="K95" s="53">
        <f>[1]Posting!P188</f>
        <v>1060121992</v>
      </c>
      <c r="L95" s="53">
        <f>+H95-K95</f>
        <v>219878008</v>
      </c>
      <c r="M95" s="54">
        <f>+K95/H95</f>
        <v>0.82822030624999998</v>
      </c>
    </row>
    <row r="96" spans="1:14">
      <c r="A96" s="21" t="s">
        <v>193</v>
      </c>
      <c r="B96" s="40"/>
      <c r="C96" s="46"/>
      <c r="D96" s="46" t="s">
        <v>80</v>
      </c>
      <c r="E96" s="47" t="s">
        <v>194</v>
      </c>
      <c r="F96" s="57"/>
      <c r="G96" s="48"/>
      <c r="H96" s="53">
        <v>1000000000</v>
      </c>
      <c r="I96" s="53">
        <f>[1]Posting!N187</f>
        <v>985228000</v>
      </c>
      <c r="J96" s="53">
        <f>[1]Posting!O187</f>
        <v>0</v>
      </c>
      <c r="K96" s="53">
        <f>[1]Posting!P187</f>
        <v>985228000</v>
      </c>
      <c r="L96" s="53">
        <f t="shared" si="2"/>
        <v>14772000</v>
      </c>
      <c r="M96" s="54">
        <f t="shared" si="3"/>
        <v>0.98522799999999999</v>
      </c>
    </row>
    <row r="97" spans="1:14">
      <c r="A97" s="21" t="s">
        <v>195</v>
      </c>
      <c r="B97" s="40"/>
      <c r="C97" s="46"/>
      <c r="D97" s="46" t="s">
        <v>196</v>
      </c>
      <c r="E97" s="47" t="s">
        <v>197</v>
      </c>
      <c r="F97" s="57"/>
      <c r="G97" s="48"/>
      <c r="H97" s="53">
        <v>720000000</v>
      </c>
      <c r="I97" s="53">
        <f>[1]Posting!N189</f>
        <v>0</v>
      </c>
      <c r="J97" s="53">
        <f>[1]Posting!O189</f>
        <v>0</v>
      </c>
      <c r="K97" s="53">
        <f>[1]Posting!P189</f>
        <v>0</v>
      </c>
      <c r="L97" s="53">
        <f t="shared" si="2"/>
        <v>720000000</v>
      </c>
      <c r="M97" s="54">
        <f t="shared" si="3"/>
        <v>0</v>
      </c>
    </row>
    <row r="98" spans="1:14">
      <c r="A98" s="21" t="s">
        <v>198</v>
      </c>
      <c r="B98" s="40"/>
      <c r="C98" s="46"/>
      <c r="D98" s="46" t="s">
        <v>199</v>
      </c>
      <c r="E98" s="47" t="s">
        <v>200</v>
      </c>
      <c r="F98" s="57"/>
      <c r="G98" s="48"/>
      <c r="H98" s="53">
        <v>500000000</v>
      </c>
      <c r="I98" s="53">
        <f>[1]Posting!N190</f>
        <v>0</v>
      </c>
      <c r="J98" s="53">
        <f>[1]Posting!O190</f>
        <v>105500000</v>
      </c>
      <c r="K98" s="53">
        <f>[1]Posting!P190</f>
        <v>105500000</v>
      </c>
      <c r="L98" s="53">
        <f t="shared" si="2"/>
        <v>394500000</v>
      </c>
      <c r="M98" s="54">
        <f t="shared" si="3"/>
        <v>0.21099999999999999</v>
      </c>
    </row>
    <row r="99" spans="1:14">
      <c r="A99" s="67"/>
      <c r="B99" s="40"/>
      <c r="C99" s="46"/>
      <c r="D99" s="46"/>
      <c r="E99" s="47"/>
      <c r="F99" s="57"/>
      <c r="G99" s="48"/>
      <c r="H99" s="53"/>
      <c r="I99" s="53"/>
      <c r="J99" s="53"/>
      <c r="K99" s="53"/>
      <c r="L99" s="53">
        <f t="shared" si="2"/>
        <v>0</v>
      </c>
      <c r="M99" s="54" t="e">
        <f t="shared" si="3"/>
        <v>#DIV/0!</v>
      </c>
    </row>
    <row r="100" spans="1:14" ht="14.25">
      <c r="A100" s="68" t="s">
        <v>201</v>
      </c>
      <c r="B100" s="69"/>
      <c r="C100" s="69"/>
      <c r="D100" s="69"/>
      <c r="E100" s="69"/>
      <c r="F100" s="69"/>
      <c r="G100" s="70"/>
      <c r="H100" s="51">
        <v>26000000000</v>
      </c>
      <c r="I100" s="51">
        <f>+I92+I88+I15</f>
        <v>13342641473</v>
      </c>
      <c r="J100" s="51">
        <f>+J92+J88+J15</f>
        <v>1712421532</v>
      </c>
      <c r="K100" s="51">
        <f>+K92+K88+K15</f>
        <v>15055063005</v>
      </c>
      <c r="L100" s="51">
        <f t="shared" si="2"/>
        <v>10944936995</v>
      </c>
      <c r="M100" s="52">
        <f t="shared" si="3"/>
        <v>0.57904088480769234</v>
      </c>
    </row>
    <row r="101" spans="1:14">
      <c r="A101" s="71" t="s">
        <v>202</v>
      </c>
      <c r="B101" s="40"/>
      <c r="C101" s="46"/>
      <c r="D101" s="46"/>
      <c r="E101" s="47" t="s">
        <v>203</v>
      </c>
      <c r="F101" s="57"/>
      <c r="G101" s="48"/>
      <c r="H101" s="53">
        <v>9959340000</v>
      </c>
      <c r="I101" s="53">
        <f>+I19+I40</f>
        <v>4006213333</v>
      </c>
      <c r="J101" s="53">
        <f>+J19+J40</f>
        <v>633505000</v>
      </c>
      <c r="K101" s="53">
        <f>+K19+K40</f>
        <v>4639718333</v>
      </c>
      <c r="L101" s="53">
        <f>+L19+L40</f>
        <v>5319621667</v>
      </c>
      <c r="M101" s="54">
        <f t="shared" si="3"/>
        <v>0.46586604463749604</v>
      </c>
    </row>
    <row r="102" spans="1:14">
      <c r="A102" s="21"/>
      <c r="B102" s="40"/>
      <c r="C102" s="46"/>
      <c r="D102" s="46"/>
      <c r="E102" s="47" t="s">
        <v>204</v>
      </c>
      <c r="F102" s="57"/>
      <c r="G102" s="48"/>
      <c r="H102" s="53">
        <v>12540660000</v>
      </c>
      <c r="I102" s="53">
        <f>+I20+I27+I28+I31+I35+I44+I55+I62+I83+I86+I88</f>
        <v>7294078148</v>
      </c>
      <c r="J102" s="53">
        <f>+J20+J27+J28+J31+J35+J44+J55+J62+J83+J86+J88</f>
        <v>970416532</v>
      </c>
      <c r="K102" s="53">
        <f>+K20+K27+K28+K31+K35+K44+K55+K62+K83+K86+K88</f>
        <v>8264494680</v>
      </c>
      <c r="L102" s="53">
        <f>+L20+L27+L28+L31+L35+L44+L55+L62+L83+L86+L88</f>
        <v>4276165320</v>
      </c>
      <c r="M102" s="54">
        <f t="shared" si="3"/>
        <v>0.65901592739138126</v>
      </c>
    </row>
    <row r="103" spans="1:14">
      <c r="A103" s="21"/>
      <c r="B103" s="40"/>
      <c r="C103" s="46"/>
      <c r="D103" s="46"/>
      <c r="E103" s="47" t="s">
        <v>205</v>
      </c>
      <c r="F103" s="57"/>
      <c r="G103" s="48"/>
      <c r="H103" s="53">
        <v>3500000000</v>
      </c>
      <c r="I103" s="53">
        <f>+I92</f>
        <v>2042349992</v>
      </c>
      <c r="J103" s="53">
        <f>+J92</f>
        <v>108500000</v>
      </c>
      <c r="K103" s="53">
        <f>+K92</f>
        <v>2150849992</v>
      </c>
      <c r="L103" s="53">
        <f>+L92</f>
        <v>1349150008</v>
      </c>
      <c r="M103" s="54">
        <f t="shared" si="3"/>
        <v>0.61452856914285714</v>
      </c>
    </row>
    <row r="104" spans="1:14" ht="14.25">
      <c r="A104" s="68" t="s">
        <v>201</v>
      </c>
      <c r="B104" s="69"/>
      <c r="C104" s="69"/>
      <c r="D104" s="69"/>
      <c r="E104" s="69"/>
      <c r="F104" s="69"/>
      <c r="G104" s="70"/>
      <c r="H104" s="51">
        <v>26000000000</v>
      </c>
      <c r="I104" s="51">
        <f>SUM(I101:I103)</f>
        <v>13342641473</v>
      </c>
      <c r="J104" s="51">
        <f>SUM(J101:J103)</f>
        <v>1712421532</v>
      </c>
      <c r="K104" s="51">
        <f>SUM(K101:K103)</f>
        <v>15055063005</v>
      </c>
      <c r="L104" s="51">
        <f>SUM(L101:L103)</f>
        <v>10944936995</v>
      </c>
      <c r="M104" s="52">
        <f>+K104/H104</f>
        <v>0.57904088480769234</v>
      </c>
    </row>
    <row r="105" spans="1:14" ht="14.25">
      <c r="A105" s="72"/>
      <c r="B105" s="72"/>
      <c r="C105" s="72"/>
      <c r="D105" s="72"/>
      <c r="E105" s="72"/>
      <c r="F105" s="72"/>
      <c r="G105" s="72"/>
      <c r="H105" s="73"/>
      <c r="I105" s="73"/>
      <c r="J105" s="73"/>
      <c r="K105" s="73"/>
      <c r="L105" s="73"/>
      <c r="M105" s="74"/>
    </row>
    <row r="106" spans="1:14" s="75" customFormat="1" ht="14.25">
      <c r="A106" s="5"/>
      <c r="L106" s="76" t="s">
        <v>206</v>
      </c>
      <c r="M106" s="77"/>
      <c r="N106" s="77"/>
    </row>
    <row r="107" spans="1:14" s="75" customFormat="1" ht="14.25">
      <c r="A107" s="5"/>
      <c r="J107" s="78"/>
      <c r="M107" s="77"/>
      <c r="N107" s="77"/>
    </row>
    <row r="108" spans="1:14" s="75" customFormat="1" ht="14.25">
      <c r="A108" s="5"/>
      <c r="E108" s="76" t="s">
        <v>207</v>
      </c>
      <c r="L108" s="76" t="s">
        <v>208</v>
      </c>
      <c r="M108" s="77"/>
      <c r="N108" s="77"/>
    </row>
    <row r="109" spans="1:14" s="75" customFormat="1" ht="14.25">
      <c r="A109" s="5"/>
      <c r="E109" s="76" t="s">
        <v>209</v>
      </c>
      <c r="L109" s="76" t="s">
        <v>209</v>
      </c>
      <c r="M109" s="77"/>
      <c r="N109" s="77"/>
    </row>
    <row r="110" spans="1:14" s="75" customFormat="1" ht="14.25">
      <c r="A110" s="5"/>
      <c r="E110" s="76"/>
      <c r="L110" s="76"/>
      <c r="M110" s="77"/>
      <c r="N110" s="77"/>
    </row>
    <row r="111" spans="1:14" s="75" customFormat="1" ht="14.25">
      <c r="A111" s="5"/>
      <c r="E111" s="76"/>
      <c r="L111" s="76"/>
      <c r="M111" s="77"/>
      <c r="N111" s="77"/>
    </row>
    <row r="112" spans="1:14" s="75" customFormat="1" ht="14.25">
      <c r="A112" s="5"/>
      <c r="E112" s="79" t="s">
        <v>210</v>
      </c>
      <c r="L112" s="80" t="s">
        <v>211</v>
      </c>
      <c r="M112" s="77"/>
      <c r="N112" s="77"/>
    </row>
    <row r="113" spans="1:14" s="75" customFormat="1" ht="14.25">
      <c r="A113" s="5"/>
      <c r="E113" s="76" t="s">
        <v>212</v>
      </c>
      <c r="L113" s="76" t="s">
        <v>213</v>
      </c>
      <c r="M113" s="77"/>
      <c r="N113" s="77"/>
    </row>
    <row r="114" spans="1:14" s="75" customFormat="1" ht="14.25">
      <c r="A114" s="5"/>
      <c r="E114" s="76" t="s">
        <v>214</v>
      </c>
      <c r="L114" s="76" t="s">
        <v>215</v>
      </c>
      <c r="M114" s="77"/>
      <c r="N114" s="77"/>
    </row>
    <row r="115" spans="1:14" ht="15.75">
      <c r="H115" s="81"/>
      <c r="I115" s="82"/>
      <c r="J115" s="82"/>
      <c r="L115" s="83"/>
    </row>
    <row r="116" spans="1:14" ht="15.75">
      <c r="H116" s="81"/>
      <c r="I116" s="82"/>
      <c r="J116" s="82"/>
      <c r="L116" s="83"/>
    </row>
    <row r="117" spans="1:14" ht="15.75">
      <c r="H117" s="81"/>
      <c r="J117" s="81"/>
      <c r="L117" s="83"/>
    </row>
    <row r="118" spans="1:14" ht="15.75">
      <c r="H118" s="81"/>
      <c r="J118" s="81"/>
      <c r="L118" s="84"/>
    </row>
    <row r="119" spans="1:14">
      <c r="H119" s="81"/>
      <c r="L119" s="82"/>
    </row>
    <row r="120" spans="1:14">
      <c r="H120" s="81"/>
      <c r="J120" s="82"/>
    </row>
    <row r="121" spans="1:14" ht="15.75">
      <c r="H121" s="81"/>
      <c r="J121" s="81"/>
      <c r="L121" s="85"/>
    </row>
    <row r="122" spans="1:14" ht="15.75">
      <c r="H122" s="81"/>
      <c r="J122" s="81"/>
      <c r="L122" s="86"/>
    </row>
    <row r="123" spans="1:14" ht="15.75">
      <c r="J123" s="81"/>
      <c r="L123" s="83"/>
    </row>
    <row r="124" spans="1:14">
      <c r="J124" s="81"/>
    </row>
    <row r="125" spans="1:14">
      <c r="J125" s="82"/>
      <c r="K125" s="82"/>
    </row>
    <row r="126" spans="1:14">
      <c r="J126" s="81"/>
    </row>
    <row r="127" spans="1:14">
      <c r="J127" s="81"/>
      <c r="K127" s="87"/>
    </row>
    <row r="128" spans="1:14">
      <c r="J128" s="81"/>
    </row>
    <row r="129" spans="10:11">
      <c r="J129" s="81"/>
    </row>
    <row r="131" spans="10:11">
      <c r="J131" s="81"/>
    </row>
    <row r="132" spans="10:11">
      <c r="J132" s="81"/>
    </row>
    <row r="134" spans="10:11">
      <c r="J134" s="81"/>
    </row>
    <row r="135" spans="10:11">
      <c r="J135" s="81"/>
    </row>
    <row r="136" spans="10:11">
      <c r="J136" s="81"/>
    </row>
    <row r="138" spans="10:11">
      <c r="J138" s="82"/>
      <c r="K138" s="82"/>
    </row>
    <row r="139" spans="10:11">
      <c r="J139" s="88"/>
      <c r="K139" s="82"/>
    </row>
    <row r="140" spans="10:11">
      <c r="K140" s="3"/>
    </row>
    <row r="144" spans="10:11">
      <c r="K144" s="82"/>
    </row>
    <row r="145" spans="11:11">
      <c r="K145" s="82"/>
    </row>
    <row r="146" spans="11:11">
      <c r="K146" s="3"/>
    </row>
  </sheetData>
  <mergeCells count="16">
    <mergeCell ref="L8:L11"/>
    <mergeCell ref="M8:M11"/>
    <mergeCell ref="B12:G12"/>
    <mergeCell ref="B14:G14"/>
    <mergeCell ref="A100:G100"/>
    <mergeCell ref="A104:G104"/>
    <mergeCell ref="A2:M2"/>
    <mergeCell ref="A3:M3"/>
    <mergeCell ref="A4:M4"/>
    <mergeCell ref="A5:M5"/>
    <mergeCell ref="A8:A11"/>
    <mergeCell ref="B8:G11"/>
    <mergeCell ref="H8:H11"/>
    <mergeCell ref="I8:I11"/>
    <mergeCell ref="J8:J11"/>
    <mergeCell ref="K8:K11"/>
  </mergeCells>
  <pageMargins left="0.51181102362204722" right="0.11811023622047245" top="0.19685039370078741" bottom="0.23622047244094491" header="0.23622047244094491" footer="0.35433070866141736"/>
  <pageSetup paperSize="10000" scale="5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Juli</vt:lpstr>
      <vt:lpstr>Juli!Print_Area</vt:lpstr>
      <vt:lpstr>Juli!Print_Titles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RSUD_KELET</dc:creator>
  <cp:lastModifiedBy>RSUD_KELET</cp:lastModifiedBy>
  <dcterms:created xsi:type="dcterms:W3CDTF">2018-10-22T07:49:32Z</dcterms:created>
  <dcterms:modified xsi:type="dcterms:W3CDTF">2018-10-22T07:51:32Z</dcterms:modified>
</cp:coreProperties>
</file>