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90" windowWidth="19335" windowHeight="6315"/>
  </bookViews>
  <sheets>
    <sheet name="Juni" sheetId="1" r:id="rId1"/>
  </sheets>
  <externalReferences>
    <externalReference r:id="rId2"/>
  </externalReferences>
  <definedNames>
    <definedName name="_xlnm.Print_Area" localSheetId="0">Juni!$A$1:$M$114</definedName>
    <definedName name="_xlnm.Print_Titles" localSheetId="0">Juni!$8:$12</definedName>
  </definedNames>
  <calcPr calcId="124519"/>
</workbook>
</file>

<file path=xl/calcChain.xml><?xml version="1.0" encoding="utf-8"?>
<calcChain xmlns="http://schemas.openxmlformats.org/spreadsheetml/2006/main">
  <c r="M99" i="1"/>
  <c r="L99"/>
  <c r="K98"/>
  <c r="L98" s="1"/>
  <c r="J98"/>
  <c r="I98"/>
  <c r="K97"/>
  <c r="L97" s="1"/>
  <c r="J97"/>
  <c r="I97"/>
  <c r="M96"/>
  <c r="L96"/>
  <c r="K96"/>
  <c r="J96"/>
  <c r="I96"/>
  <c r="M95"/>
  <c r="L95"/>
  <c r="K95"/>
  <c r="J95"/>
  <c r="I95"/>
  <c r="K94"/>
  <c r="L94" s="1"/>
  <c r="J94"/>
  <c r="J93" s="1"/>
  <c r="J92" s="1"/>
  <c r="I94"/>
  <c r="I93" s="1"/>
  <c r="I92" s="1"/>
  <c r="K93"/>
  <c r="L93" s="1"/>
  <c r="M91"/>
  <c r="L91"/>
  <c r="M90"/>
  <c r="L90"/>
  <c r="M89"/>
  <c r="L89"/>
  <c r="K89"/>
  <c r="J89"/>
  <c r="I89"/>
  <c r="I88" s="1"/>
  <c r="K88"/>
  <c r="L88" s="1"/>
  <c r="J88"/>
  <c r="M87"/>
  <c r="L87"/>
  <c r="M86"/>
  <c r="L86"/>
  <c r="K86"/>
  <c r="J86"/>
  <c r="I86"/>
  <c r="M85"/>
  <c r="L85"/>
  <c r="M84"/>
  <c r="L84"/>
  <c r="K84"/>
  <c r="K83" s="1"/>
  <c r="J84"/>
  <c r="I84"/>
  <c r="J83"/>
  <c r="I83"/>
  <c r="K82"/>
  <c r="L82" s="1"/>
  <c r="J82"/>
  <c r="I82"/>
  <c r="K81"/>
  <c r="L81" s="1"/>
  <c r="J81"/>
  <c r="I81"/>
  <c r="M80"/>
  <c r="L80"/>
  <c r="K80"/>
  <c r="J80"/>
  <c r="I80"/>
  <c r="M79"/>
  <c r="L79"/>
  <c r="K79"/>
  <c r="J79"/>
  <c r="I79"/>
  <c r="K78"/>
  <c r="L78" s="1"/>
  <c r="J78"/>
  <c r="I78"/>
  <c r="K77"/>
  <c r="L77" s="1"/>
  <c r="J77"/>
  <c r="I77"/>
  <c r="M76"/>
  <c r="L76"/>
  <c r="K76"/>
  <c r="J76"/>
  <c r="I76"/>
  <c r="M75"/>
  <c r="L75"/>
  <c r="K75"/>
  <c r="J75"/>
  <c r="I75"/>
  <c r="K74"/>
  <c r="L74" s="1"/>
  <c r="J74"/>
  <c r="I74"/>
  <c r="K73"/>
  <c r="L73" s="1"/>
  <c r="J73"/>
  <c r="I73"/>
  <c r="M72"/>
  <c r="L72"/>
  <c r="K72"/>
  <c r="J72"/>
  <c r="I72"/>
  <c r="M71"/>
  <c r="L71"/>
  <c r="K71"/>
  <c r="J71"/>
  <c r="I71"/>
  <c r="K70"/>
  <c r="L70" s="1"/>
  <c r="J70"/>
  <c r="I70"/>
  <c r="K69"/>
  <c r="L69" s="1"/>
  <c r="J69"/>
  <c r="I69"/>
  <c r="M68"/>
  <c r="L68"/>
  <c r="K68"/>
  <c r="J68"/>
  <c r="I68"/>
  <c r="M67"/>
  <c r="L67"/>
  <c r="K67"/>
  <c r="J67"/>
  <c r="I67"/>
  <c r="K66"/>
  <c r="L66" s="1"/>
  <c r="J66"/>
  <c r="I66"/>
  <c r="K65"/>
  <c r="L65" s="1"/>
  <c r="J65"/>
  <c r="I65"/>
  <c r="M64"/>
  <c r="L64"/>
  <c r="K64"/>
  <c r="J64"/>
  <c r="I64"/>
  <c r="M63"/>
  <c r="L63"/>
  <c r="K63"/>
  <c r="J63"/>
  <c r="I63"/>
  <c r="I62" s="1"/>
  <c r="J62"/>
  <c r="M61"/>
  <c r="L61"/>
  <c r="M60"/>
  <c r="L60"/>
  <c r="K60"/>
  <c r="J60"/>
  <c r="I60"/>
  <c r="K59"/>
  <c r="L59" s="1"/>
  <c r="J59"/>
  <c r="I59"/>
  <c r="K58"/>
  <c r="L58" s="1"/>
  <c r="J58"/>
  <c r="I58"/>
  <c r="M57"/>
  <c r="L57"/>
  <c r="K57"/>
  <c r="J57"/>
  <c r="I57"/>
  <c r="K56"/>
  <c r="L56" s="1"/>
  <c r="J56"/>
  <c r="J55" s="1"/>
  <c r="I56"/>
  <c r="I55" s="1"/>
  <c r="K55"/>
  <c r="L55" s="1"/>
  <c r="M54"/>
  <c r="L54"/>
  <c r="K53"/>
  <c r="L53" s="1"/>
  <c r="J53"/>
  <c r="I53"/>
  <c r="K52"/>
  <c r="L52" s="1"/>
  <c r="J52"/>
  <c r="I52"/>
  <c r="M51"/>
  <c r="L51"/>
  <c r="K51"/>
  <c r="J51"/>
  <c r="I51"/>
  <c r="M50"/>
  <c r="L50"/>
  <c r="K50"/>
  <c r="J50"/>
  <c r="I50"/>
  <c r="K49"/>
  <c r="L49" s="1"/>
  <c r="J49"/>
  <c r="I49"/>
  <c r="K48"/>
  <c r="L48" s="1"/>
  <c r="J48"/>
  <c r="I48"/>
  <c r="M47"/>
  <c r="L47"/>
  <c r="K47"/>
  <c r="J47"/>
  <c r="I47"/>
  <c r="M46"/>
  <c r="K46"/>
  <c r="L46" s="1"/>
  <c r="J46"/>
  <c r="I46"/>
  <c r="I44" s="1"/>
  <c r="K45"/>
  <c r="L45" s="1"/>
  <c r="J45"/>
  <c r="J44" s="1"/>
  <c r="I45"/>
  <c r="K44"/>
  <c r="L44" s="1"/>
  <c r="M43"/>
  <c r="L43"/>
  <c r="K42"/>
  <c r="L42" s="1"/>
  <c r="J42"/>
  <c r="J40" s="1"/>
  <c r="I42"/>
  <c r="K41"/>
  <c r="L41" s="1"/>
  <c r="J41"/>
  <c r="I41"/>
  <c r="I40"/>
  <c r="M38"/>
  <c r="L38"/>
  <c r="M37"/>
  <c r="L37"/>
  <c r="K37"/>
  <c r="J37"/>
  <c r="I37"/>
  <c r="K36"/>
  <c r="L36" s="1"/>
  <c r="J36"/>
  <c r="I36"/>
  <c r="K35"/>
  <c r="L35" s="1"/>
  <c r="J35"/>
  <c r="I35"/>
  <c r="M34"/>
  <c r="L34"/>
  <c r="K34"/>
  <c r="J34"/>
  <c r="I34"/>
  <c r="M33"/>
  <c r="K33"/>
  <c r="L33" s="1"/>
  <c r="J33"/>
  <c r="I33"/>
  <c r="I31" s="1"/>
  <c r="K32"/>
  <c r="L32" s="1"/>
  <c r="J32"/>
  <c r="J31" s="1"/>
  <c r="I32"/>
  <c r="K31"/>
  <c r="L31" s="1"/>
  <c r="M30"/>
  <c r="L30"/>
  <c r="K30"/>
  <c r="J30"/>
  <c r="I30"/>
  <c r="M29"/>
  <c r="K29"/>
  <c r="L29" s="1"/>
  <c r="J29"/>
  <c r="I29"/>
  <c r="I28" s="1"/>
  <c r="K28"/>
  <c r="L28" s="1"/>
  <c r="J28"/>
  <c r="K27"/>
  <c r="L27" s="1"/>
  <c r="J27"/>
  <c r="I27"/>
  <c r="M26"/>
  <c r="L26"/>
  <c r="K26"/>
  <c r="J26"/>
  <c r="I26"/>
  <c r="M25"/>
  <c r="K25"/>
  <c r="L25" s="1"/>
  <c r="J25"/>
  <c r="I25"/>
  <c r="K24"/>
  <c r="L24" s="1"/>
  <c r="J24"/>
  <c r="I24"/>
  <c r="K23"/>
  <c r="L23" s="1"/>
  <c r="J23"/>
  <c r="I23"/>
  <c r="M22"/>
  <c r="L22"/>
  <c r="K22"/>
  <c r="J22"/>
  <c r="I22"/>
  <c r="M21"/>
  <c r="K21"/>
  <c r="L21" s="1"/>
  <c r="J21"/>
  <c r="I21"/>
  <c r="I20" s="1"/>
  <c r="J20"/>
  <c r="K19"/>
  <c r="J19"/>
  <c r="I19"/>
  <c r="I101" s="1"/>
  <c r="J18"/>
  <c r="I18"/>
  <c r="L16"/>
  <c r="L14"/>
  <c r="I102" l="1"/>
  <c r="I17"/>
  <c r="I15" s="1"/>
  <c r="I100" s="1"/>
  <c r="J103"/>
  <c r="M83"/>
  <c r="L83"/>
  <c r="I103"/>
  <c r="I104" s="1"/>
  <c r="J39"/>
  <c r="J101"/>
  <c r="J102"/>
  <c r="I39"/>
  <c r="K18"/>
  <c r="M24"/>
  <c r="M28"/>
  <c r="M32"/>
  <c r="M36"/>
  <c r="K40"/>
  <c r="M42"/>
  <c r="M45"/>
  <c r="M49"/>
  <c r="M53"/>
  <c r="M56"/>
  <c r="M59"/>
  <c r="M66"/>
  <c r="M70"/>
  <c r="M74"/>
  <c r="M78"/>
  <c r="M82"/>
  <c r="M88"/>
  <c r="K92"/>
  <c r="M94"/>
  <c r="M98"/>
  <c r="M19"/>
  <c r="M23"/>
  <c r="M27"/>
  <c r="M31"/>
  <c r="M35"/>
  <c r="M41"/>
  <c r="M44"/>
  <c r="M48"/>
  <c r="M52"/>
  <c r="M55"/>
  <c r="M58"/>
  <c r="M65"/>
  <c r="M69"/>
  <c r="M73"/>
  <c r="M77"/>
  <c r="M81"/>
  <c r="M93"/>
  <c r="M97"/>
  <c r="J17"/>
  <c r="J15" s="1"/>
  <c r="J100" s="1"/>
  <c r="J13" s="1"/>
  <c r="L19"/>
  <c r="K20"/>
  <c r="K62"/>
  <c r="I13" l="1"/>
  <c r="L62"/>
  <c r="M62"/>
  <c r="M18"/>
  <c r="K17"/>
  <c r="L18"/>
  <c r="M40"/>
  <c r="L40"/>
  <c r="L101" s="1"/>
  <c r="K39"/>
  <c r="J104"/>
  <c r="M92"/>
  <c r="L92"/>
  <c r="L103" s="1"/>
  <c r="K103"/>
  <c r="M103" s="1"/>
  <c r="K101"/>
  <c r="K102"/>
  <c r="M102" s="1"/>
  <c r="L20"/>
  <c r="M20"/>
  <c r="L102" l="1"/>
  <c r="L104" s="1"/>
  <c r="K104"/>
  <c r="M104" s="1"/>
  <c r="M101"/>
  <c r="K15"/>
  <c r="M17"/>
  <c r="L17"/>
  <c r="L39"/>
  <c r="M39"/>
  <c r="L15" l="1"/>
  <c r="M15"/>
  <c r="K100"/>
  <c r="L100" l="1"/>
  <c r="M100"/>
  <c r="K13"/>
  <c r="M13" l="1"/>
  <c r="L13"/>
</calcChain>
</file>

<file path=xl/sharedStrings.xml><?xml version="1.0" encoding="utf-8"?>
<sst xmlns="http://schemas.openxmlformats.org/spreadsheetml/2006/main" count="245" uniqueCount="216">
  <si>
    <t>PEMERINTAH PROVINSI JAWA TENGAH</t>
  </si>
  <si>
    <t>RUMAH SAKIT UMUM DAERAH  KELET JEPARA</t>
  </si>
  <si>
    <t>LAPORAN BIAYA BLUD</t>
  </si>
  <si>
    <t>BULAN  JUNI 2016</t>
  </si>
  <si>
    <t xml:space="preserve"> </t>
  </si>
  <si>
    <t>NO</t>
  </si>
  <si>
    <t>URAIAN</t>
  </si>
  <si>
    <t>ANGGARAN DALAM DPA</t>
  </si>
  <si>
    <t>REALISASI S/D BULAN LALU</t>
  </si>
  <si>
    <t>REALISASI BULAN INI</t>
  </si>
  <si>
    <t>REALISASI S/D BULAN INI</t>
  </si>
  <si>
    <t>LEBIH (KURANG)</t>
  </si>
  <si>
    <t>%</t>
  </si>
  <si>
    <t>6=4+5</t>
  </si>
  <si>
    <t>7=3-6</t>
  </si>
  <si>
    <t>8 = 6:3</t>
  </si>
  <si>
    <t>BIAYA BLUD</t>
  </si>
  <si>
    <t>I</t>
  </si>
  <si>
    <t>BIAYA OPERASIONAL</t>
  </si>
  <si>
    <t>A</t>
  </si>
  <si>
    <t>BIAYA PELAYANAN</t>
  </si>
  <si>
    <t>1</t>
  </si>
  <si>
    <t>Biaya Pegawai</t>
  </si>
  <si>
    <t>1.1</t>
  </si>
  <si>
    <t>Gaji dan Tunjangan Pegawai Non PNS</t>
  </si>
  <si>
    <t>2</t>
  </si>
  <si>
    <t>Biaya Bahan</t>
  </si>
  <si>
    <t>1221</t>
  </si>
  <si>
    <t>2.1</t>
  </si>
  <si>
    <t>Biaya obat</t>
  </si>
  <si>
    <t>1222</t>
  </si>
  <si>
    <t>2.2</t>
  </si>
  <si>
    <t>Biaya bahan kimia</t>
  </si>
  <si>
    <t>1223</t>
  </si>
  <si>
    <t>2.3</t>
  </si>
  <si>
    <t xml:space="preserve">Biaya bahan Laboratorium </t>
  </si>
  <si>
    <t>1224</t>
  </si>
  <si>
    <t>2.4</t>
  </si>
  <si>
    <t>Biaya Bahan Sanitasi</t>
  </si>
  <si>
    <t>1225</t>
  </si>
  <si>
    <t>2.5</t>
  </si>
  <si>
    <t>Biaya Makan Pasien</t>
  </si>
  <si>
    <t>1226</t>
  </si>
  <si>
    <t>2.6</t>
  </si>
  <si>
    <t>Biaya Bahan Gas</t>
  </si>
  <si>
    <t>1311</t>
  </si>
  <si>
    <t>3</t>
  </si>
  <si>
    <t>Biaya Jasa Pelayanan</t>
  </si>
  <si>
    <t>4</t>
  </si>
  <si>
    <t>Biaya Pemeliharaan</t>
  </si>
  <si>
    <t>1441</t>
  </si>
  <si>
    <t>4.1</t>
  </si>
  <si>
    <t>Biaya Pemeliharaan Kalibrasi</t>
  </si>
  <si>
    <t>1442</t>
  </si>
  <si>
    <t>4.2</t>
  </si>
  <si>
    <t>Biaya Pemeliharaan Aldok</t>
  </si>
  <si>
    <t>5</t>
  </si>
  <si>
    <t>Biaya Barang &amp; Jasa</t>
  </si>
  <si>
    <t>1551</t>
  </si>
  <si>
    <t>5.1</t>
  </si>
  <si>
    <t>Biaya Perlengkapan Ruang Pasien</t>
  </si>
  <si>
    <t>1552</t>
  </si>
  <si>
    <t>5.2</t>
  </si>
  <si>
    <t>Biaya Linen</t>
  </si>
  <si>
    <t>1553</t>
  </si>
  <si>
    <t>5.3</t>
  </si>
  <si>
    <t>Biaya Cetakan Medis</t>
  </si>
  <si>
    <t>6</t>
  </si>
  <si>
    <t>Biaya Lain-lain</t>
  </si>
  <si>
    <t>1661</t>
  </si>
  <si>
    <t>6.1</t>
  </si>
  <si>
    <t>Biaya Pemeriksaan Penunjang di luar Rumah Sakit</t>
  </si>
  <si>
    <t>1662</t>
  </si>
  <si>
    <t>6.2</t>
  </si>
  <si>
    <t>Biaya Pengendalian Binatang Pengganggu</t>
  </si>
  <si>
    <t>B</t>
  </si>
  <si>
    <t>BIAYA UMUM &amp; ADMINISTRASI</t>
  </si>
  <si>
    <t>2111</t>
  </si>
  <si>
    <t>Honorarium PNS</t>
  </si>
  <si>
    <t>2112</t>
  </si>
  <si>
    <t>1.2</t>
  </si>
  <si>
    <t>Biaya Piket</t>
  </si>
  <si>
    <t>Biaya Administrasi Umum</t>
  </si>
  <si>
    <t>2221</t>
  </si>
  <si>
    <t>Biaya Benda Pos</t>
  </si>
  <si>
    <t>2222</t>
  </si>
  <si>
    <t>Biaya ATK</t>
  </si>
  <si>
    <t>2223</t>
  </si>
  <si>
    <t>Biaya Cetak dan Penggandaan/Copy</t>
  </si>
  <si>
    <t>2224</t>
  </si>
  <si>
    <t>Biaya Pakaian Dinas/Kerja</t>
  </si>
  <si>
    <t>2225</t>
  </si>
  <si>
    <t>Biaya Makan Minum Rapat</t>
  </si>
  <si>
    <t>2226</t>
  </si>
  <si>
    <t>Biaya Makan Minum Tamu</t>
  </si>
  <si>
    <t>2227</t>
  </si>
  <si>
    <t>2.7</t>
  </si>
  <si>
    <t>Biaya Lelang</t>
  </si>
  <si>
    <t>2228</t>
  </si>
  <si>
    <t>2.8</t>
  </si>
  <si>
    <t>Biaya Dokumentasi</t>
  </si>
  <si>
    <t>2229</t>
  </si>
  <si>
    <t>2.9</t>
  </si>
  <si>
    <t>Biaya Perjalanan Dinas</t>
  </si>
  <si>
    <t>2331</t>
  </si>
  <si>
    <t>3.1</t>
  </si>
  <si>
    <t>Biaya Pemeliharaan Peralatan dan Mesin</t>
  </si>
  <si>
    <t>2332</t>
  </si>
  <si>
    <t>3.2</t>
  </si>
  <si>
    <t>Biaya Pemeliharaan  Gedung Kantor</t>
  </si>
  <si>
    <t>2333</t>
  </si>
  <si>
    <t>3.3</t>
  </si>
  <si>
    <t>Biaya Pemeliharaan Jaringan</t>
  </si>
  <si>
    <t>2334</t>
  </si>
  <si>
    <t>3.4</t>
  </si>
  <si>
    <t>Biaya Pemeliharaan Kendaraan</t>
  </si>
  <si>
    <t>2335</t>
  </si>
  <si>
    <t>3.5</t>
  </si>
  <si>
    <t>Biaya Pemeliharaan Aset Lainnya</t>
  </si>
  <si>
    <t>Biaya Barang dan Jasa</t>
  </si>
  <si>
    <t>2441</t>
  </si>
  <si>
    <t>Biaya Bahan dan Alat Instalasi Air</t>
  </si>
  <si>
    <t>2442</t>
  </si>
  <si>
    <t>Biaya bahan pembersih &amp; Alat Kebersihan</t>
  </si>
  <si>
    <t>2443</t>
  </si>
  <si>
    <t>4.3</t>
  </si>
  <si>
    <t>Biaya Bahan Bakar Solar</t>
  </si>
  <si>
    <t>2444</t>
  </si>
  <si>
    <t>4.4</t>
  </si>
  <si>
    <t>Biaya Pengisian Tabung Pemadam Kebakaran</t>
  </si>
  <si>
    <t>2445</t>
  </si>
  <si>
    <t>4.5</t>
  </si>
  <si>
    <t>Biaya Bahan Persediaan alat listrik/elektronik</t>
  </si>
  <si>
    <t>2446</t>
  </si>
  <si>
    <t>4.6</t>
  </si>
  <si>
    <t>Biaya Jasa Konsultan</t>
  </si>
  <si>
    <t>2447</t>
  </si>
  <si>
    <t>4.7</t>
  </si>
  <si>
    <t>Biaya Langganan Listrik / Air/ telepn dan Internet</t>
  </si>
  <si>
    <t>2448</t>
  </si>
  <si>
    <t>4.8</t>
  </si>
  <si>
    <t>Biaya Langganan Surat Kabar</t>
  </si>
  <si>
    <t>2449</t>
  </si>
  <si>
    <t>4.9</t>
  </si>
  <si>
    <t>Biaya Bahan Peralatan Kantordan Rumah Tangga</t>
  </si>
  <si>
    <t>2450</t>
  </si>
  <si>
    <t>4.10</t>
  </si>
  <si>
    <t>Biaya Bahan dan Bibit Tanaman</t>
  </si>
  <si>
    <t>2451</t>
  </si>
  <si>
    <t>4.11</t>
  </si>
  <si>
    <t>Biaya Bahan Kimia</t>
  </si>
  <si>
    <t>2452</t>
  </si>
  <si>
    <t>4.12</t>
  </si>
  <si>
    <t>Biaya Sampah Non Medis &amp; Medis</t>
  </si>
  <si>
    <t>2453</t>
  </si>
  <si>
    <t>4.13</t>
  </si>
  <si>
    <t>Biaya Jasa Sosial</t>
  </si>
  <si>
    <t>2454</t>
  </si>
  <si>
    <t>4.14</t>
  </si>
  <si>
    <t>Biaya Jasa Kebersihan Kantor</t>
  </si>
  <si>
    <t>2455</t>
  </si>
  <si>
    <t>4.15</t>
  </si>
  <si>
    <t>Biaya Pendidikan dan Pelatihan</t>
  </si>
  <si>
    <t>2456</t>
  </si>
  <si>
    <t>4.16</t>
  </si>
  <si>
    <t>Biaya Sewa Perlengkapan dan Peralatan Kantor</t>
  </si>
  <si>
    <t>2457</t>
  </si>
  <si>
    <t>4.17</t>
  </si>
  <si>
    <t>Biaya Premi Asuransi BMD</t>
  </si>
  <si>
    <t>2458</t>
  </si>
  <si>
    <t>4.18</t>
  </si>
  <si>
    <t>Biaya Premi Asuransi Non PNS</t>
  </si>
  <si>
    <t>2459</t>
  </si>
  <si>
    <t>4.19</t>
  </si>
  <si>
    <t>Biaya Outbond Karyawan</t>
  </si>
  <si>
    <t>2460</t>
  </si>
  <si>
    <t>4.20</t>
  </si>
  <si>
    <t>Biaya Perlengkapan dan Pemeriksaan Sanitasi</t>
  </si>
  <si>
    <t>Biaya Promosi</t>
  </si>
  <si>
    <t>2551</t>
  </si>
  <si>
    <t>Publikasi</t>
  </si>
  <si>
    <t>2661</t>
  </si>
  <si>
    <t>II</t>
  </si>
  <si>
    <t>BIAYA NON OPERASIONAL</t>
  </si>
  <si>
    <t>A. Biaya Administrasi Bank</t>
  </si>
  <si>
    <t>III</t>
  </si>
  <si>
    <t>BIAYA PENGELUARAN INVESTASI</t>
  </si>
  <si>
    <t>Pengeluaran Investasi</t>
  </si>
  <si>
    <t>3111</t>
  </si>
  <si>
    <t>Tanah</t>
  </si>
  <si>
    <t>3113</t>
  </si>
  <si>
    <t>1.3</t>
  </si>
  <si>
    <t>Pengeluaran peralatan dan mesin</t>
  </si>
  <si>
    <t>3112</t>
  </si>
  <si>
    <t>Pengeluaran pembangunan gedung</t>
  </si>
  <si>
    <t>3114</t>
  </si>
  <si>
    <t>1.4</t>
  </si>
  <si>
    <t>Pengeluaran jaringan</t>
  </si>
  <si>
    <t>3115</t>
  </si>
  <si>
    <t>1.5</t>
  </si>
  <si>
    <t>Pengeluaran Aset Lainnya</t>
  </si>
  <si>
    <t>TOTAL BIAYA</t>
  </si>
  <si>
    <t xml:space="preserve">Rekapitulasi : </t>
  </si>
  <si>
    <t>Belanja Pegawai</t>
  </si>
  <si>
    <t>Belanja Barang dan Jasa</t>
  </si>
  <si>
    <t>Belanja Modal</t>
  </si>
  <si>
    <t>JEPARA, 30 JUNI 2016</t>
  </si>
  <si>
    <t>PEMIMPIN BLUD</t>
  </si>
  <si>
    <t>BENDAHARA PENGELUARAN BLUD</t>
  </si>
  <si>
    <t>RSUD KELET PROVINSI JAWA TENGAH</t>
  </si>
  <si>
    <t>DR. WIDYO KUNTO, M.Kes.MRS.</t>
  </si>
  <si>
    <t>SITI MUNJIATI, A.Md.</t>
  </si>
  <si>
    <t>Pembina Tk. I</t>
  </si>
  <si>
    <t>Pengatur Tk.I</t>
  </si>
  <si>
    <t>NIP. 19621116 199010 1 001</t>
  </si>
  <si>
    <t>NIP. 19881103 200903 2 001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</si>
</sst>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\-??_);_(@_)"/>
    <numFmt numFmtId="166" formatCode="_(* #,##0_);_(* \(#,##0\);_(* \-_);_(@_)"/>
    <numFmt numFmtId="167" formatCode="[$-409]dddd\,\ mmmm\ dd\,\ yyyy"/>
  </numFmts>
  <fonts count="1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41" fontId="15" fillId="0" borderId="0" applyFont="0" applyFill="0" applyBorder="0" applyAlignment="0" applyProtection="0"/>
    <xf numFmtId="167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49" fontId="2" fillId="0" borderId="0" xfId="1" applyNumberFormat="1" applyFont="1" applyFill="1" applyAlignment="1">
      <alignment horizontal="center"/>
    </xf>
    <xf numFmtId="0" fontId="3" fillId="0" borderId="0" xfId="1" applyFont="1" applyFill="1"/>
    <xf numFmtId="10" fontId="3" fillId="0" borderId="0" xfId="2" applyNumberFormat="1" applyFont="1" applyFill="1"/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/>
    <xf numFmtId="10" fontId="4" fillId="0" borderId="0" xfId="2" applyNumberFormat="1" applyFont="1" applyFill="1" applyAlignment="1"/>
    <xf numFmtId="0" fontId="2" fillId="0" borderId="0" xfId="1" applyFont="1" applyFill="1"/>
    <xf numFmtId="41" fontId="5" fillId="0" borderId="0" xfId="1" applyNumberFormat="1" applyFont="1" applyFill="1"/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/>
    <xf numFmtId="41" fontId="4" fillId="0" borderId="1" xfId="3" applyFont="1" applyFill="1" applyBorder="1"/>
    <xf numFmtId="10" fontId="4" fillId="0" borderId="1" xfId="2" applyNumberFormat="1" applyFont="1" applyFill="1" applyBorder="1"/>
    <xf numFmtId="10" fontId="3" fillId="0" borderId="0" xfId="2" applyNumberFormat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1" fontId="4" fillId="0" borderId="1" xfId="3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49" fontId="8" fillId="0" borderId="7" xfId="0" applyNumberFormat="1" applyFont="1" applyFill="1" applyBorder="1"/>
    <xf numFmtId="41" fontId="8" fillId="0" borderId="1" xfId="3" applyFont="1" applyFill="1" applyBorder="1"/>
    <xf numFmtId="10" fontId="8" fillId="0" borderId="1" xfId="2" applyNumberFormat="1" applyFont="1" applyFill="1" applyBorder="1"/>
    <xf numFmtId="49" fontId="9" fillId="0" borderId="6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/>
    <xf numFmtId="41" fontId="9" fillId="0" borderId="1" xfId="3" applyFont="1" applyFill="1" applyBorder="1"/>
    <xf numFmtId="10" fontId="9" fillId="0" borderId="1" xfId="2" applyNumberFormat="1" applyFont="1" applyFill="1" applyBorder="1"/>
    <xf numFmtId="41" fontId="8" fillId="0" borderId="1" xfId="3" applyFont="1" applyFill="1" applyBorder="1" applyAlignment="1">
      <alignment horizontal="center"/>
    </xf>
    <xf numFmtId="10" fontId="8" fillId="0" borderId="1" xfId="2" applyNumberFormat="1" applyFont="1" applyFill="1" applyBorder="1" applyAlignment="1">
      <alignment horizontal="center"/>
    </xf>
    <xf numFmtId="41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9" fontId="8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left"/>
    </xf>
    <xf numFmtId="0" fontId="9" fillId="0" borderId="6" xfId="0" applyFont="1" applyFill="1" applyBorder="1"/>
    <xf numFmtId="0" fontId="9" fillId="0" borderId="7" xfId="0" applyFont="1" applyFill="1" applyBorder="1"/>
    <xf numFmtId="49" fontId="8" fillId="0" borderId="6" xfId="0" quotePrefix="1" applyNumberFormat="1" applyFont="1" applyFill="1" applyBorder="1" applyAlignment="1">
      <alignment horizontal="left"/>
    </xf>
    <xf numFmtId="49" fontId="9" fillId="0" borderId="6" xfId="0" applyNumberFormat="1" applyFont="1" applyFill="1" applyBorder="1" applyAlignment="1"/>
    <xf numFmtId="49" fontId="2" fillId="0" borderId="6" xfId="0" applyNumberFormat="1" applyFont="1" applyFill="1" applyBorder="1" applyAlignment="1"/>
    <xf numFmtId="0" fontId="5" fillId="0" borderId="0" xfId="1" applyFont="1" applyFill="1" applyAlignment="1"/>
    <xf numFmtId="164" fontId="3" fillId="0" borderId="0" xfId="1" applyNumberFormat="1" applyFont="1" applyFill="1"/>
    <xf numFmtId="41" fontId="2" fillId="0" borderId="1" xfId="3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41" fontId="8" fillId="0" borderId="0" xfId="3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10" fontId="4" fillId="0" borderId="0" xfId="2" applyNumberFormat="1" applyFont="1" applyFill="1"/>
    <xf numFmtId="41" fontId="4" fillId="0" borderId="0" xfId="1" applyNumberFormat="1" applyFont="1" applyFill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41" fontId="3" fillId="0" borderId="0" xfId="3" applyFont="1" applyFill="1"/>
    <xf numFmtId="41" fontId="3" fillId="0" borderId="0" xfId="1" applyNumberFormat="1" applyFont="1" applyFill="1"/>
    <xf numFmtId="0" fontId="11" fillId="0" borderId="0" xfId="1" applyFont="1" applyFill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0" borderId="0" xfId="4" applyFill="1" applyAlignment="1" applyProtection="1"/>
    <xf numFmtId="3" fontId="3" fillId="0" borderId="0" xfId="1" applyNumberFormat="1" applyFont="1" applyFill="1"/>
  </cellXfs>
  <cellStyles count="13">
    <cellStyle name="Comma [0] 2" xfId="5"/>
    <cellStyle name="Comma [0] 3" xfId="3"/>
    <cellStyle name="Comma [0] 3 3" xfId="6"/>
    <cellStyle name="Comma [0] 4" xfId="7"/>
    <cellStyle name="Comma [0] 5" xfId="8"/>
    <cellStyle name="Comma 2" xfId="9"/>
    <cellStyle name="Comma 3" xfId="10"/>
    <cellStyle name="Comma 4" xfId="11"/>
    <cellStyle name="Hyperlink" xfId="4" builtinId="8"/>
    <cellStyle name="Normal" xfId="0" builtinId="0"/>
    <cellStyle name="Normal 2" xfId="1"/>
    <cellStyle name="Normal 3" xfId="12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57150</xdr:rowOff>
    </xdr:from>
    <xdr:to>
      <xdr:col>6</xdr:col>
      <xdr:colOff>1485900</xdr:colOff>
      <xdr:row>6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314325"/>
          <a:ext cx="876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0</xdr:row>
      <xdr:rowOff>66675</xdr:rowOff>
    </xdr:from>
    <xdr:to>
      <xdr:col>11</xdr:col>
      <xdr:colOff>971550</xdr:colOff>
      <xdr:row>2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905875" y="66675"/>
          <a:ext cx="895350" cy="457200"/>
        </a:xfrm>
        <a:prstGeom prst="roundRect">
          <a:avLst>
            <a:gd name="adj" fmla="val 3958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700"/>
            </a:lnSpc>
            <a:defRPr sz="1000"/>
          </a:pPr>
          <a:r>
            <a:rPr lang="en-US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B.12.4</a:t>
          </a: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-%20blud/BKU%20BLUD%202016/06%20BKU%20BLUD%20JUNI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jL 3"/>
      <sheetName val="Sort BKH"/>
      <sheetName val="Pengumpul"/>
      <sheetName val="Sheet2"/>
      <sheetName val="Buku Harian"/>
      <sheetName val="Buku Pajak"/>
      <sheetName val="Buku Penarikan Bank"/>
      <sheetName val="Posting"/>
      <sheetName val="Lap.Biaya (2)"/>
      <sheetName val="Lap.Biaya"/>
      <sheetName val="buku bantu tunai"/>
      <sheetName val="Setor Pajak"/>
      <sheetName val="Sheet1"/>
      <sheetName val="Jun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5">
          <cell r="N5">
            <v>11076659047</v>
          </cell>
        </row>
        <row r="11">
          <cell r="N11">
            <v>2728300000</v>
          </cell>
          <cell r="O11">
            <v>996873333</v>
          </cell>
          <cell r="P11">
            <v>3725173333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N20">
            <v>167794316</v>
          </cell>
          <cell r="O20">
            <v>123903515</v>
          </cell>
          <cell r="P20">
            <v>291697831</v>
          </cell>
        </row>
        <row r="21">
          <cell r="N21">
            <v>375000</v>
          </cell>
          <cell r="O21">
            <v>23000000</v>
          </cell>
          <cell r="P21">
            <v>23375000</v>
          </cell>
        </row>
        <row r="22">
          <cell r="N22">
            <v>0</v>
          </cell>
          <cell r="O22">
            <v>60095000</v>
          </cell>
          <cell r="P22">
            <v>60095000</v>
          </cell>
        </row>
        <row r="23">
          <cell r="N23">
            <v>33502105</v>
          </cell>
          <cell r="O23">
            <v>6688500</v>
          </cell>
          <cell r="P23">
            <v>40190605</v>
          </cell>
        </row>
        <row r="26">
          <cell r="N26">
            <v>1336980996</v>
          </cell>
          <cell r="O26">
            <v>17309550</v>
          </cell>
          <cell r="P26">
            <v>1354290546</v>
          </cell>
        </row>
        <row r="37">
          <cell r="N37">
            <v>9500000</v>
          </cell>
          <cell r="O37">
            <v>0</v>
          </cell>
          <cell r="P37">
            <v>9500000</v>
          </cell>
        </row>
        <row r="38">
          <cell r="N38">
            <v>33862542</v>
          </cell>
          <cell r="O38">
            <v>18297700</v>
          </cell>
          <cell r="P38">
            <v>52160242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N42">
            <v>0</v>
          </cell>
          <cell r="O42">
            <v>81012500</v>
          </cell>
          <cell r="P42">
            <v>81012500</v>
          </cell>
        </row>
        <row r="43">
          <cell r="N43">
            <v>143664000</v>
          </cell>
          <cell r="O43">
            <v>78127000</v>
          </cell>
          <cell r="P43">
            <v>221791000</v>
          </cell>
        </row>
        <row r="45">
          <cell r="N45">
            <v>43162000</v>
          </cell>
          <cell r="O45">
            <v>14067700</v>
          </cell>
          <cell r="P45">
            <v>57229700</v>
          </cell>
        </row>
        <row r="46">
          <cell r="N46">
            <v>20062000</v>
          </cell>
          <cell r="O46">
            <v>6367700</v>
          </cell>
          <cell r="P46">
            <v>26429700</v>
          </cell>
        </row>
        <row r="47">
          <cell r="N47">
            <v>23100000</v>
          </cell>
          <cell r="O47">
            <v>7700000</v>
          </cell>
          <cell r="P47">
            <v>30800000</v>
          </cell>
        </row>
        <row r="51">
          <cell r="N51">
            <v>215270000</v>
          </cell>
          <cell r="O51">
            <v>52870000</v>
          </cell>
          <cell r="P51">
            <v>268140000</v>
          </cell>
        </row>
        <row r="60">
          <cell r="N60">
            <v>12400000</v>
          </cell>
          <cell r="O60">
            <v>500000</v>
          </cell>
          <cell r="P60">
            <v>12900000</v>
          </cell>
        </row>
        <row r="63">
          <cell r="N63">
            <v>4429160</v>
          </cell>
          <cell r="O63">
            <v>599610</v>
          </cell>
          <cell r="P63">
            <v>5028770</v>
          </cell>
        </row>
        <row r="67">
          <cell r="N67">
            <v>172346545</v>
          </cell>
          <cell r="O67">
            <v>28495445</v>
          </cell>
          <cell r="P67">
            <v>200841990</v>
          </cell>
        </row>
        <row r="68">
          <cell r="N68">
            <v>75163820</v>
          </cell>
          <cell r="O68">
            <v>4699200</v>
          </cell>
          <cell r="P68">
            <v>79863020</v>
          </cell>
        </row>
        <row r="69">
          <cell r="N69">
            <v>0</v>
          </cell>
          <cell r="O69">
            <v>0</v>
          </cell>
          <cell r="P69">
            <v>0</v>
          </cell>
        </row>
        <row r="70">
          <cell r="N70">
            <v>77025000</v>
          </cell>
          <cell r="O70">
            <v>4764000</v>
          </cell>
          <cell r="P70">
            <v>81789000</v>
          </cell>
        </row>
        <row r="78">
          <cell r="N78">
            <v>44459000</v>
          </cell>
          <cell r="O78">
            <v>2687000</v>
          </cell>
          <cell r="P78">
            <v>47146000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</row>
        <row r="85">
          <cell r="N85">
            <v>685537250</v>
          </cell>
          <cell r="O85">
            <v>181788000</v>
          </cell>
          <cell r="P85">
            <v>867325250</v>
          </cell>
        </row>
        <row r="87">
          <cell r="N87">
            <v>183624950</v>
          </cell>
          <cell r="O87">
            <v>30812535</v>
          </cell>
          <cell r="P87">
            <v>214437485</v>
          </cell>
        </row>
        <row r="93">
          <cell r="N93">
            <v>890795450</v>
          </cell>
          <cell r="O93">
            <v>28765250</v>
          </cell>
          <cell r="P93">
            <v>919560700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5">
          <cell r="N105">
            <v>193566896</v>
          </cell>
          <cell r="O105">
            <v>41125155</v>
          </cell>
          <cell r="P105">
            <v>234692051</v>
          </cell>
        </row>
        <row r="111">
          <cell r="N111">
            <v>5185000</v>
          </cell>
          <cell r="O111">
            <v>85000</v>
          </cell>
          <cell r="P111">
            <v>5270000</v>
          </cell>
        </row>
        <row r="117">
          <cell r="N117">
            <v>14283590</v>
          </cell>
          <cell r="O117">
            <v>1577105</v>
          </cell>
          <cell r="P117">
            <v>15860695</v>
          </cell>
        </row>
        <row r="118">
          <cell r="N118">
            <v>203969559</v>
          </cell>
          <cell r="O118">
            <v>26325828</v>
          </cell>
          <cell r="P118">
            <v>230295387</v>
          </cell>
        </row>
        <row r="119">
          <cell r="N119">
            <v>66236345</v>
          </cell>
          <cell r="O119">
            <v>7361946</v>
          </cell>
          <cell r="P119">
            <v>73598291</v>
          </cell>
        </row>
        <row r="126">
          <cell r="N126">
            <v>0</v>
          </cell>
          <cell r="O126">
            <v>0</v>
          </cell>
          <cell r="P126">
            <v>0</v>
          </cell>
        </row>
        <row r="127">
          <cell r="N127">
            <v>76409614</v>
          </cell>
          <cell r="O127">
            <v>32339463</v>
          </cell>
          <cell r="P127">
            <v>108749077</v>
          </cell>
        </row>
        <row r="128">
          <cell r="N128">
            <v>71503000</v>
          </cell>
          <cell r="O128">
            <v>0</v>
          </cell>
          <cell r="P128">
            <v>71503000</v>
          </cell>
        </row>
        <row r="133">
          <cell r="N133">
            <v>476647178</v>
          </cell>
          <cell r="O133">
            <v>113911571</v>
          </cell>
          <cell r="P133">
            <v>590558749</v>
          </cell>
        </row>
        <row r="138">
          <cell r="N138">
            <v>4593000</v>
          </cell>
          <cell r="O138">
            <v>962000</v>
          </cell>
          <cell r="P138">
            <v>5555000</v>
          </cell>
        </row>
        <row r="144">
          <cell r="N144">
            <v>109449130</v>
          </cell>
          <cell r="O144">
            <v>17311000</v>
          </cell>
          <cell r="P144">
            <v>126760130</v>
          </cell>
        </row>
        <row r="145">
          <cell r="N145">
            <v>2900000</v>
          </cell>
          <cell r="O145">
            <v>11257500</v>
          </cell>
          <cell r="P145">
            <v>14157500</v>
          </cell>
        </row>
        <row r="146">
          <cell r="N146">
            <v>6025500</v>
          </cell>
          <cell r="O146">
            <v>8431000</v>
          </cell>
          <cell r="P146">
            <v>14456500</v>
          </cell>
        </row>
        <row r="147">
          <cell r="N147">
            <v>56194952</v>
          </cell>
          <cell r="O147">
            <v>13624648</v>
          </cell>
          <cell r="P147">
            <v>69819600</v>
          </cell>
        </row>
        <row r="148">
          <cell r="N148">
            <v>11832513</v>
          </cell>
          <cell r="O148">
            <v>0</v>
          </cell>
          <cell r="P148">
            <v>11832513</v>
          </cell>
        </row>
        <row r="149">
          <cell r="N149">
            <v>385825000</v>
          </cell>
          <cell r="O149">
            <v>96275000</v>
          </cell>
          <cell r="P149">
            <v>482100000</v>
          </cell>
        </row>
        <row r="150">
          <cell r="N150">
            <v>77730800</v>
          </cell>
          <cell r="O150">
            <v>58540000</v>
          </cell>
          <cell r="P150">
            <v>136270800</v>
          </cell>
        </row>
        <row r="160">
          <cell r="N160">
            <v>19257500</v>
          </cell>
          <cell r="O160">
            <v>0</v>
          </cell>
          <cell r="P160">
            <v>19257500</v>
          </cell>
        </row>
        <row r="161">
          <cell r="N161">
            <v>0</v>
          </cell>
          <cell r="O161">
            <v>0</v>
          </cell>
          <cell r="P161">
            <v>0</v>
          </cell>
        </row>
        <row r="162">
          <cell r="N162">
            <v>117829884</v>
          </cell>
          <cell r="O162">
            <v>9733500</v>
          </cell>
          <cell r="P162">
            <v>127563384</v>
          </cell>
        </row>
        <row r="165">
          <cell r="N165">
            <v>0</v>
          </cell>
          <cell r="O165">
            <v>0</v>
          </cell>
          <cell r="P165">
            <v>0</v>
          </cell>
        </row>
        <row r="166">
          <cell r="N166">
            <v>25062000</v>
          </cell>
          <cell r="O166">
            <v>1350000</v>
          </cell>
          <cell r="P166">
            <v>26412000</v>
          </cell>
        </row>
        <row r="171">
          <cell r="N171">
            <v>248466900</v>
          </cell>
          <cell r="O171">
            <v>56487500</v>
          </cell>
          <cell r="P171">
            <v>304954400</v>
          </cell>
        </row>
        <row r="178">
          <cell r="N178">
            <v>3600000</v>
          </cell>
          <cell r="O178">
            <v>0</v>
          </cell>
          <cell r="P178">
            <v>3600000</v>
          </cell>
        </row>
        <row r="180">
          <cell r="N180">
            <v>10985060</v>
          </cell>
          <cell r="O180">
            <v>2491872</v>
          </cell>
          <cell r="P180">
            <v>13476932</v>
          </cell>
        </row>
        <row r="186">
          <cell r="O186">
            <v>0</v>
          </cell>
        </row>
        <row r="187">
          <cell r="N187">
            <v>985228000</v>
          </cell>
          <cell r="O187">
            <v>0</v>
          </cell>
          <cell r="P187">
            <v>985228000</v>
          </cell>
        </row>
        <row r="188">
          <cell r="N188">
            <v>1045685492</v>
          </cell>
          <cell r="O188">
            <v>11436500</v>
          </cell>
          <cell r="P188">
            <v>1057121992</v>
          </cell>
        </row>
        <row r="189">
          <cell r="N189">
            <v>0</v>
          </cell>
          <cell r="O189">
            <v>0</v>
          </cell>
          <cell r="P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</row>
      </sheetData>
      <sheetData sheetId="8" refreshError="1"/>
      <sheetData sheetId="9">
        <row r="18">
          <cell r="C18" t="str">
            <v>1</v>
          </cell>
        </row>
      </sheetData>
      <sheetData sheetId="10">
        <row r="98">
          <cell r="F98">
            <v>28835459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view="pageBreakPreview" topLeftCell="H1" zoomScaleSheetLayoutView="100" workbookViewId="0">
      <selection activeCell="S5" sqref="S5"/>
    </sheetView>
  </sheetViews>
  <sheetFormatPr defaultRowHeight="15"/>
  <cols>
    <col min="1" max="1" width="6.42578125" style="1" customWidth="1"/>
    <col min="2" max="2" width="5.42578125" style="2" customWidth="1"/>
    <col min="3" max="3" width="2.7109375" style="2" customWidth="1"/>
    <col min="4" max="4" width="5.7109375" style="2" customWidth="1"/>
    <col min="5" max="5" width="4" style="2" customWidth="1"/>
    <col min="6" max="6" width="3.5703125" style="2" customWidth="1"/>
    <col min="7" max="7" width="38.7109375" style="2" customWidth="1"/>
    <col min="8" max="8" width="16.85546875" style="2" customWidth="1"/>
    <col min="9" max="9" width="16.5703125" style="2" customWidth="1"/>
    <col min="10" max="10" width="15.7109375" style="2" customWidth="1"/>
    <col min="11" max="12" width="16.7109375" style="2" customWidth="1"/>
    <col min="13" max="13" width="10.42578125" style="3" customWidth="1"/>
    <col min="14" max="14" width="11.7109375" style="3" customWidth="1"/>
    <col min="15" max="16384" width="9.140625" style="2"/>
  </cols>
  <sheetData>
    <row r="1" spans="1:14" ht="20.45" customHeight="1"/>
    <row r="2" spans="1:14" ht="14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4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4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4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14.25">
      <c r="A6" s="5" t="s">
        <v>4</v>
      </c>
      <c r="B6" s="6" t="s">
        <v>4</v>
      </c>
      <c r="C6" s="6" t="s">
        <v>4</v>
      </c>
      <c r="D6" s="6" t="s">
        <v>4</v>
      </c>
      <c r="E6" s="6" t="s">
        <v>4</v>
      </c>
      <c r="F6" s="6" t="s">
        <v>4</v>
      </c>
      <c r="G6" s="6"/>
      <c r="H6" s="6"/>
      <c r="I6" s="6"/>
      <c r="J6" s="6"/>
      <c r="K6" s="6"/>
      <c r="L6" s="6"/>
      <c r="M6" s="7"/>
    </row>
    <row r="7" spans="1:14">
      <c r="B7" s="8"/>
      <c r="C7" s="8"/>
      <c r="D7" s="8"/>
      <c r="E7" s="8"/>
      <c r="F7" s="8"/>
      <c r="L7" s="9"/>
    </row>
    <row r="8" spans="1:14" ht="12.75" customHeight="1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 t="s">
        <v>8</v>
      </c>
      <c r="J8" s="12" t="s">
        <v>9</v>
      </c>
      <c r="K8" s="12" t="s">
        <v>10</v>
      </c>
      <c r="L8" s="13" t="s">
        <v>11</v>
      </c>
      <c r="M8" s="14" t="s">
        <v>12</v>
      </c>
    </row>
    <row r="9" spans="1:14" ht="12.75">
      <c r="A9" s="10"/>
      <c r="B9" s="11"/>
      <c r="C9" s="11"/>
      <c r="D9" s="11"/>
      <c r="E9" s="11"/>
      <c r="F9" s="11"/>
      <c r="G9" s="11"/>
      <c r="H9" s="15"/>
      <c r="I9" s="15"/>
      <c r="J9" s="15"/>
      <c r="K9" s="15"/>
      <c r="L9" s="16"/>
      <c r="M9" s="17"/>
    </row>
    <row r="10" spans="1:14" ht="12.75">
      <c r="A10" s="10"/>
      <c r="B10" s="11"/>
      <c r="C10" s="11"/>
      <c r="D10" s="11"/>
      <c r="E10" s="11"/>
      <c r="F10" s="11"/>
      <c r="G10" s="11"/>
      <c r="H10" s="15"/>
      <c r="I10" s="15"/>
      <c r="J10" s="15"/>
      <c r="K10" s="15"/>
      <c r="L10" s="16"/>
      <c r="M10" s="17"/>
    </row>
    <row r="11" spans="1:14" ht="12.75">
      <c r="A11" s="10"/>
      <c r="B11" s="11"/>
      <c r="C11" s="11"/>
      <c r="D11" s="11"/>
      <c r="E11" s="11"/>
      <c r="F11" s="11"/>
      <c r="G11" s="11"/>
      <c r="H11" s="18"/>
      <c r="I11" s="18"/>
      <c r="J11" s="18"/>
      <c r="K11" s="18"/>
      <c r="L11" s="19"/>
      <c r="M11" s="20"/>
    </row>
    <row r="12" spans="1:14" s="26" customFormat="1" ht="14.25">
      <c r="A12" s="21">
        <v>1</v>
      </c>
      <c r="B12" s="22">
        <v>2</v>
      </c>
      <c r="C12" s="22"/>
      <c r="D12" s="22"/>
      <c r="E12" s="22"/>
      <c r="F12" s="22"/>
      <c r="G12" s="22"/>
      <c r="H12" s="23">
        <v>3</v>
      </c>
      <c r="I12" s="23">
        <v>4</v>
      </c>
      <c r="J12" s="23">
        <v>5</v>
      </c>
      <c r="K12" s="23" t="s">
        <v>13</v>
      </c>
      <c r="L12" s="23" t="s">
        <v>14</v>
      </c>
      <c r="M12" s="24" t="s">
        <v>15</v>
      </c>
      <c r="N12" s="25"/>
    </row>
    <row r="13" spans="1:14" s="26" customFormat="1" ht="14.25">
      <c r="A13" s="21"/>
      <c r="B13" s="27" t="s">
        <v>16</v>
      </c>
      <c r="C13" s="28"/>
      <c r="D13" s="29"/>
      <c r="E13" s="29"/>
      <c r="F13" s="29"/>
      <c r="G13" s="30"/>
      <c r="H13" s="31">
        <v>26000000000</v>
      </c>
      <c r="I13" s="31">
        <f t="shared" ref="I13:K13" si="0">+I100</f>
        <v>11076659047</v>
      </c>
      <c r="J13" s="31">
        <f t="shared" si="0"/>
        <v>2265982426</v>
      </c>
      <c r="K13" s="31">
        <f t="shared" si="0"/>
        <v>13342641473</v>
      </c>
      <c r="L13" s="31">
        <f>+H13-K13</f>
        <v>12657358527</v>
      </c>
      <c r="M13" s="32">
        <f>+K13/H13</f>
        <v>0.51317851819230764</v>
      </c>
      <c r="N13" s="33"/>
    </row>
    <row r="14" spans="1:14" s="38" customFormat="1" ht="14.25">
      <c r="A14" s="21"/>
      <c r="B14" s="34"/>
      <c r="C14" s="35"/>
      <c r="D14" s="35"/>
      <c r="E14" s="35"/>
      <c r="F14" s="35"/>
      <c r="G14" s="36"/>
      <c r="H14" s="37"/>
      <c r="I14" s="37"/>
      <c r="J14" s="37"/>
      <c r="K14" s="37"/>
      <c r="L14" s="37">
        <f t="shared" ref="L14:L77" si="1">+H14-K14</f>
        <v>0</v>
      </c>
      <c r="M14" s="32"/>
      <c r="N14" s="33"/>
    </row>
    <row r="15" spans="1:14" s="26" customFormat="1" ht="14.25">
      <c r="A15" s="21" t="s">
        <v>17</v>
      </c>
      <c r="B15" s="27" t="s">
        <v>18</v>
      </c>
      <c r="C15" s="28"/>
      <c r="D15" s="29"/>
      <c r="E15" s="29"/>
      <c r="F15" s="29"/>
      <c r="G15" s="30"/>
      <c r="H15" s="31">
        <v>22477574000</v>
      </c>
      <c r="I15" s="31">
        <f t="shared" ref="I15:K15" si="2">+I17+I39</f>
        <v>9034760495</v>
      </c>
      <c r="J15" s="31">
        <f t="shared" si="2"/>
        <v>2252054054</v>
      </c>
      <c r="K15" s="31">
        <f t="shared" si="2"/>
        <v>11286814549</v>
      </c>
      <c r="L15" s="31">
        <f t="shared" si="1"/>
        <v>11190759451</v>
      </c>
      <c r="M15" s="32">
        <f t="shared" ref="M15:M78" si="3">+K15/H15</f>
        <v>0.50213668739339934</v>
      </c>
      <c r="N15" s="33"/>
    </row>
    <row r="16" spans="1:14" ht="14.25">
      <c r="A16" s="21"/>
      <c r="B16" s="39"/>
      <c r="C16" s="29"/>
      <c r="D16" s="29"/>
      <c r="E16" s="29"/>
      <c r="F16" s="29"/>
      <c r="G16" s="30"/>
      <c r="H16" s="31"/>
      <c r="I16" s="31"/>
      <c r="J16" s="31"/>
      <c r="K16" s="31"/>
      <c r="L16" s="31">
        <f t="shared" si="1"/>
        <v>0</v>
      </c>
      <c r="M16" s="32"/>
      <c r="N16" s="33"/>
    </row>
    <row r="17" spans="1:14" ht="14.25">
      <c r="A17" s="21"/>
      <c r="B17" s="39" t="s">
        <v>19</v>
      </c>
      <c r="C17" s="28" t="s">
        <v>20</v>
      </c>
      <c r="D17" s="29"/>
      <c r="E17" s="29"/>
      <c r="F17" s="29"/>
      <c r="G17" s="30"/>
      <c r="H17" s="31">
        <v>13751958000</v>
      </c>
      <c r="I17" s="31">
        <f t="shared" ref="I17:K17" si="4">+I18+I20+I27+I28+I31+I35</f>
        <v>4497140959</v>
      </c>
      <c r="J17" s="31">
        <f t="shared" si="4"/>
        <v>1419374798</v>
      </c>
      <c r="K17" s="31">
        <f t="shared" si="4"/>
        <v>5916515757</v>
      </c>
      <c r="L17" s="31">
        <f t="shared" si="1"/>
        <v>7835442243</v>
      </c>
      <c r="M17" s="32">
        <f t="shared" si="3"/>
        <v>0.43023079019002242</v>
      </c>
      <c r="N17" s="33"/>
    </row>
    <row r="18" spans="1:14">
      <c r="A18" s="21"/>
      <c r="B18" s="40"/>
      <c r="C18" s="41" t="s">
        <v>21</v>
      </c>
      <c r="D18" s="42" t="s">
        <v>22</v>
      </c>
      <c r="E18" s="41"/>
      <c r="F18" s="41"/>
      <c r="G18" s="43"/>
      <c r="H18" s="44">
        <v>9341700000</v>
      </c>
      <c r="I18" s="44">
        <f t="shared" ref="I18:K18" si="5">+I19</f>
        <v>2728300000</v>
      </c>
      <c r="J18" s="44">
        <f t="shared" si="5"/>
        <v>996873333</v>
      </c>
      <c r="K18" s="44">
        <f t="shared" si="5"/>
        <v>3725173333</v>
      </c>
      <c r="L18" s="44">
        <f t="shared" si="1"/>
        <v>5616526667</v>
      </c>
      <c r="M18" s="45">
        <f t="shared" si="3"/>
        <v>0.39876824700001068</v>
      </c>
      <c r="N18" s="33"/>
    </row>
    <row r="19" spans="1:14">
      <c r="A19" s="21">
        <v>1111</v>
      </c>
      <c r="B19" s="40"/>
      <c r="C19" s="46"/>
      <c r="D19" s="46" t="s">
        <v>23</v>
      </c>
      <c r="E19" s="47" t="s">
        <v>24</v>
      </c>
      <c r="F19" s="46"/>
      <c r="G19" s="48"/>
      <c r="H19" s="49">
        <v>9341700000</v>
      </c>
      <c r="I19" s="49">
        <f>+[1]Posting!N11</f>
        <v>2728300000</v>
      </c>
      <c r="J19" s="49">
        <f>+[1]Posting!O11</f>
        <v>996873333</v>
      </c>
      <c r="K19" s="49">
        <f>+[1]Posting!P11</f>
        <v>3725173333</v>
      </c>
      <c r="L19" s="49">
        <f t="shared" si="1"/>
        <v>5616526667</v>
      </c>
      <c r="M19" s="50">
        <f t="shared" si="3"/>
        <v>0.39876824700001068</v>
      </c>
      <c r="N19" s="33"/>
    </row>
    <row r="20" spans="1:14">
      <c r="A20" s="21"/>
      <c r="B20" s="39"/>
      <c r="C20" s="41" t="s">
        <v>25</v>
      </c>
      <c r="D20" s="42" t="s">
        <v>26</v>
      </c>
      <c r="E20" s="41"/>
      <c r="F20" s="41"/>
      <c r="G20" s="48"/>
      <c r="H20" s="51">
        <v>1014700000</v>
      </c>
      <c r="I20" s="51">
        <f t="shared" ref="I20:K20" si="6">SUM(I21:I26)</f>
        <v>201671421</v>
      </c>
      <c r="J20" s="51">
        <f t="shared" si="6"/>
        <v>213687015</v>
      </c>
      <c r="K20" s="51">
        <f t="shared" si="6"/>
        <v>415358436</v>
      </c>
      <c r="L20" s="51">
        <f t="shared" si="1"/>
        <v>599341564</v>
      </c>
      <c r="M20" s="52">
        <f t="shared" si="3"/>
        <v>0.40934112151374791</v>
      </c>
      <c r="N20" s="33"/>
    </row>
    <row r="21" spans="1:14">
      <c r="A21" s="21" t="s">
        <v>27</v>
      </c>
      <c r="B21" s="39"/>
      <c r="C21" s="41"/>
      <c r="D21" s="46" t="s">
        <v>28</v>
      </c>
      <c r="E21" s="47" t="s">
        <v>29</v>
      </c>
      <c r="F21" s="46"/>
      <c r="G21" s="48"/>
      <c r="H21" s="53">
        <v>440000000</v>
      </c>
      <c r="I21" s="53">
        <f>+[1]Posting!N18</f>
        <v>0</v>
      </c>
      <c r="J21" s="53">
        <f>+[1]Posting!O18</f>
        <v>0</v>
      </c>
      <c r="K21" s="53">
        <f>+[1]Posting!P18</f>
        <v>0</v>
      </c>
      <c r="L21" s="53">
        <f t="shared" si="1"/>
        <v>440000000</v>
      </c>
      <c r="M21" s="54">
        <f t="shared" si="3"/>
        <v>0</v>
      </c>
      <c r="N21" s="33"/>
    </row>
    <row r="22" spans="1:14">
      <c r="A22" s="21" t="s">
        <v>30</v>
      </c>
      <c r="B22" s="39"/>
      <c r="C22" s="41"/>
      <c r="D22" s="46" t="s">
        <v>31</v>
      </c>
      <c r="E22" s="47" t="s">
        <v>32</v>
      </c>
      <c r="F22" s="46"/>
      <c r="G22" s="48"/>
      <c r="H22" s="53">
        <v>0</v>
      </c>
      <c r="I22" s="53">
        <f>+[1]Posting!N19</f>
        <v>0</v>
      </c>
      <c r="J22" s="53">
        <f>+[1]Posting!O19</f>
        <v>0</v>
      </c>
      <c r="K22" s="53">
        <f>+[1]Posting!P19</f>
        <v>0</v>
      </c>
      <c r="L22" s="53">
        <f t="shared" si="1"/>
        <v>0</v>
      </c>
      <c r="M22" s="54" t="e">
        <f t="shared" si="3"/>
        <v>#DIV/0!</v>
      </c>
      <c r="N22" s="33"/>
    </row>
    <row r="23" spans="1:14">
      <c r="A23" s="21" t="s">
        <v>33</v>
      </c>
      <c r="B23" s="39"/>
      <c r="C23" s="41"/>
      <c r="D23" s="46" t="s">
        <v>34</v>
      </c>
      <c r="E23" s="47" t="s">
        <v>35</v>
      </c>
      <c r="F23" s="46"/>
      <c r="G23" s="48"/>
      <c r="H23" s="53">
        <v>388000000</v>
      </c>
      <c r="I23" s="53">
        <f>+[1]Posting!N20</f>
        <v>167794316</v>
      </c>
      <c r="J23" s="53">
        <f>+[1]Posting!O20</f>
        <v>123903515</v>
      </c>
      <c r="K23" s="53">
        <f>+[1]Posting!P20</f>
        <v>291697831</v>
      </c>
      <c r="L23" s="53">
        <f t="shared" si="1"/>
        <v>96302169</v>
      </c>
      <c r="M23" s="54">
        <f t="shared" si="3"/>
        <v>0.75179853350515469</v>
      </c>
      <c r="N23" s="33"/>
    </row>
    <row r="24" spans="1:14">
      <c r="A24" s="21" t="s">
        <v>36</v>
      </c>
      <c r="B24" s="39"/>
      <c r="C24" s="41"/>
      <c r="D24" s="46" t="s">
        <v>37</v>
      </c>
      <c r="E24" s="47" t="s">
        <v>38</v>
      </c>
      <c r="F24" s="46"/>
      <c r="G24" s="48"/>
      <c r="H24" s="53">
        <v>24000000</v>
      </c>
      <c r="I24" s="53">
        <f>+[1]Posting!N21</f>
        <v>375000</v>
      </c>
      <c r="J24" s="53">
        <f>+[1]Posting!O21</f>
        <v>23000000</v>
      </c>
      <c r="K24" s="53">
        <f>+[1]Posting!P21</f>
        <v>23375000</v>
      </c>
      <c r="L24" s="53">
        <f t="shared" si="1"/>
        <v>625000</v>
      </c>
      <c r="M24" s="54">
        <f t="shared" si="3"/>
        <v>0.97395833333333337</v>
      </c>
      <c r="N24" s="33"/>
    </row>
    <row r="25" spans="1:14">
      <c r="A25" s="21" t="s">
        <v>39</v>
      </c>
      <c r="B25" s="39"/>
      <c r="C25" s="41"/>
      <c r="D25" s="46" t="s">
        <v>40</v>
      </c>
      <c r="E25" s="47" t="s">
        <v>41</v>
      </c>
      <c r="F25" s="46"/>
      <c r="G25" s="48"/>
      <c r="H25" s="53">
        <v>97900000</v>
      </c>
      <c r="I25" s="53">
        <f>+[1]Posting!N22</f>
        <v>0</v>
      </c>
      <c r="J25" s="53">
        <f>+[1]Posting!O22</f>
        <v>60095000</v>
      </c>
      <c r="K25" s="53">
        <f>+[1]Posting!P22</f>
        <v>60095000</v>
      </c>
      <c r="L25" s="53">
        <f t="shared" si="1"/>
        <v>37805000</v>
      </c>
      <c r="M25" s="54">
        <f t="shared" si="3"/>
        <v>0.61384065372829422</v>
      </c>
      <c r="N25" s="33"/>
    </row>
    <row r="26" spans="1:14">
      <c r="A26" s="21" t="s">
        <v>42</v>
      </c>
      <c r="B26" s="39"/>
      <c r="C26" s="41"/>
      <c r="D26" s="46" t="s">
        <v>43</v>
      </c>
      <c r="E26" s="47" t="s">
        <v>44</v>
      </c>
      <c r="F26" s="46"/>
      <c r="G26" s="48"/>
      <c r="H26" s="53">
        <v>64800000</v>
      </c>
      <c r="I26" s="53">
        <f>+[1]Posting!N23</f>
        <v>33502105</v>
      </c>
      <c r="J26" s="53">
        <f>+[1]Posting!O23</f>
        <v>6688500</v>
      </c>
      <c r="K26" s="53">
        <f>+[1]Posting!P23</f>
        <v>40190605</v>
      </c>
      <c r="L26" s="53">
        <f t="shared" si="1"/>
        <v>24609395</v>
      </c>
      <c r="M26" s="54">
        <f t="shared" si="3"/>
        <v>0.62022538580246911</v>
      </c>
      <c r="N26" s="33"/>
    </row>
    <row r="27" spans="1:14">
      <c r="A27" s="21" t="s">
        <v>45</v>
      </c>
      <c r="B27" s="39"/>
      <c r="C27" s="41" t="s">
        <v>46</v>
      </c>
      <c r="D27" s="42" t="s">
        <v>47</v>
      </c>
      <c r="E27" s="41"/>
      <c r="F27" s="41"/>
      <c r="G27" s="48"/>
      <c r="H27" s="51">
        <v>2776358000</v>
      </c>
      <c r="I27" s="51">
        <f>+[1]Posting!N26</f>
        <v>1336980996</v>
      </c>
      <c r="J27" s="51">
        <f>+[1]Posting!O26</f>
        <v>17309550</v>
      </c>
      <c r="K27" s="51">
        <f>+[1]Posting!P26</f>
        <v>1354290546</v>
      </c>
      <c r="L27" s="51">
        <f t="shared" si="1"/>
        <v>1422067454</v>
      </c>
      <c r="M27" s="52">
        <f t="shared" si="3"/>
        <v>0.48779391778725945</v>
      </c>
      <c r="N27" s="33"/>
    </row>
    <row r="28" spans="1:14">
      <c r="A28" s="21"/>
      <c r="B28" s="40"/>
      <c r="C28" s="41" t="s">
        <v>48</v>
      </c>
      <c r="D28" s="42" t="s">
        <v>49</v>
      </c>
      <c r="E28" s="41"/>
      <c r="F28" s="41"/>
      <c r="G28" s="43"/>
      <c r="H28" s="44">
        <v>86000000</v>
      </c>
      <c r="I28" s="44">
        <f t="shared" ref="I28:K28" si="7">+I29+I30</f>
        <v>43362542</v>
      </c>
      <c r="J28" s="44">
        <f t="shared" si="7"/>
        <v>18297700</v>
      </c>
      <c r="K28" s="44">
        <f t="shared" si="7"/>
        <v>61660242</v>
      </c>
      <c r="L28" s="44">
        <f t="shared" si="1"/>
        <v>24339758</v>
      </c>
      <c r="M28" s="45">
        <f t="shared" si="3"/>
        <v>0.71697955813953484</v>
      </c>
      <c r="N28" s="33"/>
    </row>
    <row r="29" spans="1:14">
      <c r="A29" s="21" t="s">
        <v>50</v>
      </c>
      <c r="B29" s="40"/>
      <c r="C29" s="46"/>
      <c r="D29" s="46" t="s">
        <v>51</v>
      </c>
      <c r="E29" s="47" t="s">
        <v>52</v>
      </c>
      <c r="F29" s="46"/>
      <c r="G29" s="48"/>
      <c r="H29" s="49">
        <v>10000000</v>
      </c>
      <c r="I29" s="49">
        <f>+[1]Posting!N37</f>
        <v>9500000</v>
      </c>
      <c r="J29" s="49">
        <f>+[1]Posting!O37</f>
        <v>0</v>
      </c>
      <c r="K29" s="49">
        <f>+[1]Posting!P37</f>
        <v>9500000</v>
      </c>
      <c r="L29" s="49">
        <f t="shared" si="1"/>
        <v>500000</v>
      </c>
      <c r="M29" s="50">
        <f t="shared" si="3"/>
        <v>0.95</v>
      </c>
      <c r="N29" s="33"/>
    </row>
    <row r="30" spans="1:14">
      <c r="A30" s="21" t="s">
        <v>53</v>
      </c>
      <c r="B30" s="40"/>
      <c r="C30" s="46"/>
      <c r="D30" s="46" t="s">
        <v>54</v>
      </c>
      <c r="E30" s="47" t="s">
        <v>55</v>
      </c>
      <c r="F30" s="46"/>
      <c r="G30" s="48"/>
      <c r="H30" s="53">
        <v>76000000</v>
      </c>
      <c r="I30" s="49">
        <f>+[1]Posting!N38</f>
        <v>33862542</v>
      </c>
      <c r="J30" s="49">
        <f>+[1]Posting!O38</f>
        <v>18297700</v>
      </c>
      <c r="K30" s="49">
        <f>+[1]Posting!P38</f>
        <v>52160242</v>
      </c>
      <c r="L30" s="49">
        <f t="shared" si="1"/>
        <v>23839758</v>
      </c>
      <c r="M30" s="50">
        <f t="shared" si="3"/>
        <v>0.68631897368421058</v>
      </c>
      <c r="N30" s="33"/>
    </row>
    <row r="31" spans="1:14">
      <c r="A31" s="21"/>
      <c r="B31" s="40"/>
      <c r="C31" s="41" t="s">
        <v>56</v>
      </c>
      <c r="D31" s="42" t="s">
        <v>57</v>
      </c>
      <c r="E31" s="41"/>
      <c r="F31" s="55"/>
      <c r="G31" s="43"/>
      <c r="H31" s="44">
        <v>408000000</v>
      </c>
      <c r="I31" s="44">
        <f t="shared" ref="I31:K31" si="8">SUM(I32:I34)</f>
        <v>143664000</v>
      </c>
      <c r="J31" s="44">
        <f t="shared" si="8"/>
        <v>159139500</v>
      </c>
      <c r="K31" s="44">
        <f t="shared" si="8"/>
        <v>302803500</v>
      </c>
      <c r="L31" s="44">
        <f t="shared" si="1"/>
        <v>105196500</v>
      </c>
      <c r="M31" s="45">
        <f t="shared" si="3"/>
        <v>0.74216544117647054</v>
      </c>
      <c r="N31" s="33"/>
    </row>
    <row r="32" spans="1:14">
      <c r="A32" s="21" t="s">
        <v>58</v>
      </c>
      <c r="B32" s="40"/>
      <c r="C32" s="46"/>
      <c r="D32" s="46" t="s">
        <v>59</v>
      </c>
      <c r="E32" s="47" t="s">
        <v>60</v>
      </c>
      <c r="F32" s="46"/>
      <c r="G32" s="48"/>
      <c r="H32" s="49">
        <v>0</v>
      </c>
      <c r="I32" s="49">
        <f>+[1]Posting!N41</f>
        <v>0</v>
      </c>
      <c r="J32" s="49">
        <f>+[1]Posting!O41</f>
        <v>0</v>
      </c>
      <c r="K32" s="49">
        <f>+[1]Posting!P41</f>
        <v>0</v>
      </c>
      <c r="L32" s="49">
        <f t="shared" si="1"/>
        <v>0</v>
      </c>
      <c r="M32" s="50" t="e">
        <f t="shared" si="3"/>
        <v>#DIV/0!</v>
      </c>
      <c r="N32" s="33"/>
    </row>
    <row r="33" spans="1:14">
      <c r="A33" s="21" t="s">
        <v>61</v>
      </c>
      <c r="B33" s="40"/>
      <c r="C33" s="46"/>
      <c r="D33" s="46" t="s">
        <v>62</v>
      </c>
      <c r="E33" s="47" t="s">
        <v>63</v>
      </c>
      <c r="F33" s="56"/>
      <c r="G33" s="48"/>
      <c r="H33" s="49">
        <v>82000000</v>
      </c>
      <c r="I33" s="49">
        <f>+[1]Posting!N42</f>
        <v>0</v>
      </c>
      <c r="J33" s="49">
        <f>+[1]Posting!O42</f>
        <v>81012500</v>
      </c>
      <c r="K33" s="49">
        <f>+[1]Posting!P42</f>
        <v>81012500</v>
      </c>
      <c r="L33" s="49">
        <f t="shared" si="1"/>
        <v>987500</v>
      </c>
      <c r="M33" s="50">
        <f t="shared" si="3"/>
        <v>0.98795731707317069</v>
      </c>
      <c r="N33" s="33"/>
    </row>
    <row r="34" spans="1:14">
      <c r="A34" s="21" t="s">
        <v>64</v>
      </c>
      <c r="B34" s="40"/>
      <c r="C34" s="46"/>
      <c r="D34" s="46" t="s">
        <v>65</v>
      </c>
      <c r="E34" s="47" t="s">
        <v>66</v>
      </c>
      <c r="F34" s="56"/>
      <c r="G34" s="48"/>
      <c r="H34" s="49">
        <v>326000000</v>
      </c>
      <c r="I34" s="49">
        <f>+[1]Posting!N43</f>
        <v>143664000</v>
      </c>
      <c r="J34" s="49">
        <f>+[1]Posting!O43</f>
        <v>78127000</v>
      </c>
      <c r="K34" s="49">
        <f>+[1]Posting!P43</f>
        <v>221791000</v>
      </c>
      <c r="L34" s="49">
        <f t="shared" si="1"/>
        <v>104209000</v>
      </c>
      <c r="M34" s="50">
        <f t="shared" si="3"/>
        <v>0.68034049079754599</v>
      </c>
      <c r="N34" s="33"/>
    </row>
    <row r="35" spans="1:14">
      <c r="A35" s="21"/>
      <c r="B35" s="40"/>
      <c r="C35" s="41" t="s">
        <v>67</v>
      </c>
      <c r="D35" s="42" t="s">
        <v>68</v>
      </c>
      <c r="E35" s="41"/>
      <c r="F35" s="55"/>
      <c r="G35" s="48"/>
      <c r="H35" s="51">
        <v>125200000</v>
      </c>
      <c r="I35" s="51">
        <f>+[1]Posting!N45</f>
        <v>43162000</v>
      </c>
      <c r="J35" s="51">
        <f>+[1]Posting!O45</f>
        <v>14067700</v>
      </c>
      <c r="K35" s="51">
        <f>+[1]Posting!P45</f>
        <v>57229700</v>
      </c>
      <c r="L35" s="51">
        <f t="shared" si="1"/>
        <v>67970300</v>
      </c>
      <c r="M35" s="52">
        <f t="shared" si="3"/>
        <v>0.45710623003194889</v>
      </c>
      <c r="N35" s="33"/>
    </row>
    <row r="36" spans="1:14">
      <c r="A36" s="21" t="s">
        <v>69</v>
      </c>
      <c r="B36" s="40"/>
      <c r="C36" s="41"/>
      <c r="D36" s="46" t="s">
        <v>70</v>
      </c>
      <c r="E36" s="47" t="s">
        <v>71</v>
      </c>
      <c r="F36" s="55"/>
      <c r="G36" s="48"/>
      <c r="H36" s="53">
        <v>71000000</v>
      </c>
      <c r="I36" s="53">
        <f>+[1]Posting!N46</f>
        <v>20062000</v>
      </c>
      <c r="J36" s="53">
        <f>+[1]Posting!O46</f>
        <v>6367700</v>
      </c>
      <c r="K36" s="53">
        <f>+[1]Posting!P46</f>
        <v>26429700</v>
      </c>
      <c r="L36" s="53">
        <f t="shared" si="1"/>
        <v>44570300</v>
      </c>
      <c r="M36" s="54">
        <f t="shared" si="3"/>
        <v>0.37224929577464788</v>
      </c>
      <c r="N36" s="33"/>
    </row>
    <row r="37" spans="1:14">
      <c r="A37" s="21" t="s">
        <v>72</v>
      </c>
      <c r="B37" s="40"/>
      <c r="C37" s="41"/>
      <c r="D37" s="46" t="s">
        <v>73</v>
      </c>
      <c r="E37" s="47" t="s">
        <v>74</v>
      </c>
      <c r="F37" s="55"/>
      <c r="G37" s="48"/>
      <c r="H37" s="53">
        <v>54200000</v>
      </c>
      <c r="I37" s="53">
        <f>+[1]Posting!N47</f>
        <v>23100000</v>
      </c>
      <c r="J37" s="53">
        <f>+[1]Posting!O47</f>
        <v>7700000</v>
      </c>
      <c r="K37" s="53">
        <f>+[1]Posting!P47</f>
        <v>30800000</v>
      </c>
      <c r="L37" s="53">
        <f t="shared" si="1"/>
        <v>23400000</v>
      </c>
      <c r="M37" s="54">
        <f t="shared" si="3"/>
        <v>0.56826568265682653</v>
      </c>
      <c r="N37" s="33"/>
    </row>
    <row r="38" spans="1:14">
      <c r="A38" s="21"/>
      <c r="B38" s="40"/>
      <c r="C38" s="46"/>
      <c r="D38" s="46"/>
      <c r="E38" s="46"/>
      <c r="F38" s="56"/>
      <c r="G38" s="48"/>
      <c r="H38" s="53"/>
      <c r="I38" s="53"/>
      <c r="J38" s="53"/>
      <c r="K38" s="53"/>
      <c r="L38" s="53">
        <f t="shared" si="1"/>
        <v>0</v>
      </c>
      <c r="M38" s="54" t="e">
        <f t="shared" si="3"/>
        <v>#DIV/0!</v>
      </c>
      <c r="N38" s="33"/>
    </row>
    <row r="39" spans="1:14" ht="14.25">
      <c r="A39" s="21"/>
      <c r="B39" s="39" t="s">
        <v>75</v>
      </c>
      <c r="C39" s="42" t="s">
        <v>76</v>
      </c>
      <c r="D39" s="41"/>
      <c r="E39" s="41"/>
      <c r="F39" s="55"/>
      <c r="G39" s="43"/>
      <c r="H39" s="51">
        <v>8725616000</v>
      </c>
      <c r="I39" s="51">
        <f t="shared" ref="I39:K39" si="9">+I40+I44+I55+I62+I83+I86</f>
        <v>4537619536</v>
      </c>
      <c r="J39" s="51">
        <f t="shared" si="9"/>
        <v>832679256</v>
      </c>
      <c r="K39" s="51">
        <f t="shared" si="9"/>
        <v>5370298792</v>
      </c>
      <c r="L39" s="51">
        <f t="shared" si="1"/>
        <v>3355317208</v>
      </c>
      <c r="M39" s="52">
        <f t="shared" si="3"/>
        <v>0.61546357208476743</v>
      </c>
      <c r="N39" s="33"/>
    </row>
    <row r="40" spans="1:14">
      <c r="A40" s="21"/>
      <c r="B40" s="40"/>
      <c r="C40" s="41" t="s">
        <v>21</v>
      </c>
      <c r="D40" s="42" t="s">
        <v>22</v>
      </c>
      <c r="E40" s="41"/>
      <c r="F40" s="55"/>
      <c r="G40" s="43"/>
      <c r="H40" s="51">
        <v>617640000</v>
      </c>
      <c r="I40" s="51">
        <f t="shared" ref="I40:K40" si="10">SUM(I41:I42)</f>
        <v>227670000</v>
      </c>
      <c r="J40" s="51">
        <f t="shared" si="10"/>
        <v>53370000</v>
      </c>
      <c r="K40" s="51">
        <f t="shared" si="10"/>
        <v>281040000</v>
      </c>
      <c r="L40" s="51">
        <f t="shared" si="1"/>
        <v>336600000</v>
      </c>
      <c r="M40" s="52">
        <f t="shared" si="3"/>
        <v>0.45502234311249273</v>
      </c>
      <c r="N40" s="33"/>
    </row>
    <row r="41" spans="1:14">
      <c r="A41" s="21" t="s">
        <v>77</v>
      </c>
      <c r="B41" s="40"/>
      <c r="C41" s="41"/>
      <c r="D41" s="47" t="s">
        <v>23</v>
      </c>
      <c r="E41" s="47" t="s">
        <v>78</v>
      </c>
      <c r="F41" s="55"/>
      <c r="G41" s="43"/>
      <c r="H41" s="53">
        <v>586680000</v>
      </c>
      <c r="I41" s="53">
        <f>+[1]Posting!N51</f>
        <v>215270000</v>
      </c>
      <c r="J41" s="53">
        <f>+[1]Posting!O51</f>
        <v>52870000</v>
      </c>
      <c r="K41" s="53">
        <f>+[1]Posting!P51</f>
        <v>268140000</v>
      </c>
      <c r="L41" s="53">
        <f t="shared" si="1"/>
        <v>318540000</v>
      </c>
      <c r="M41" s="54">
        <f t="shared" si="3"/>
        <v>0.45704643076293722</v>
      </c>
      <c r="N41" s="33"/>
    </row>
    <row r="42" spans="1:14">
      <c r="A42" s="21" t="s">
        <v>79</v>
      </c>
      <c r="B42" s="40"/>
      <c r="C42" s="41"/>
      <c r="D42" s="47" t="s">
        <v>80</v>
      </c>
      <c r="E42" s="47" t="s">
        <v>81</v>
      </c>
      <c r="F42" s="55"/>
      <c r="G42" s="43"/>
      <c r="H42" s="53">
        <v>30960000</v>
      </c>
      <c r="I42" s="53">
        <f>+[1]Posting!N60</f>
        <v>12400000</v>
      </c>
      <c r="J42" s="53">
        <f>+[1]Posting!O60</f>
        <v>500000</v>
      </c>
      <c r="K42" s="53">
        <f>+[1]Posting!P60</f>
        <v>12900000</v>
      </c>
      <c r="L42" s="53">
        <f t="shared" si="1"/>
        <v>18060000</v>
      </c>
      <c r="M42" s="54">
        <f t="shared" si="3"/>
        <v>0.41666666666666669</v>
      </c>
      <c r="N42" s="33"/>
    </row>
    <row r="43" spans="1:14">
      <c r="A43" s="21"/>
      <c r="B43" s="40"/>
      <c r="C43" s="41"/>
      <c r="D43" s="42"/>
      <c r="E43" s="41"/>
      <c r="F43" s="55"/>
      <c r="G43" s="43"/>
      <c r="H43" s="51"/>
      <c r="I43" s="51"/>
      <c r="J43" s="51"/>
      <c r="K43" s="51"/>
      <c r="L43" s="51">
        <f t="shared" si="1"/>
        <v>0</v>
      </c>
      <c r="M43" s="52" t="e">
        <f t="shared" si="3"/>
        <v>#DIV/0!</v>
      </c>
      <c r="N43" s="33"/>
    </row>
    <row r="44" spans="1:14">
      <c r="A44" s="21"/>
      <c r="B44" s="40"/>
      <c r="C44" s="41" t="s">
        <v>25</v>
      </c>
      <c r="D44" s="42" t="s">
        <v>82</v>
      </c>
      <c r="E44" s="41"/>
      <c r="F44" s="55"/>
      <c r="G44" s="43"/>
      <c r="H44" s="51">
        <v>1826800000</v>
      </c>
      <c r="I44" s="51">
        <f t="shared" ref="I44:K44" si="11">SUM(I45:I53)</f>
        <v>1058960775</v>
      </c>
      <c r="J44" s="51">
        <f t="shared" si="11"/>
        <v>223033255</v>
      </c>
      <c r="K44" s="51">
        <f t="shared" si="11"/>
        <v>1281994030</v>
      </c>
      <c r="L44" s="51">
        <f t="shared" si="1"/>
        <v>544805970</v>
      </c>
      <c r="M44" s="52">
        <f t="shared" si="3"/>
        <v>0.70177032515874749</v>
      </c>
      <c r="N44" s="33"/>
    </row>
    <row r="45" spans="1:14">
      <c r="A45" s="21" t="s">
        <v>83</v>
      </c>
      <c r="B45" s="40"/>
      <c r="C45" s="46"/>
      <c r="D45" s="46" t="s">
        <v>28</v>
      </c>
      <c r="E45" s="47" t="s">
        <v>84</v>
      </c>
      <c r="F45" s="57"/>
      <c r="G45" s="48"/>
      <c r="H45" s="53">
        <v>9300000</v>
      </c>
      <c r="I45" s="53">
        <f>+[1]Posting!N63</f>
        <v>4429160</v>
      </c>
      <c r="J45" s="53">
        <f>+[1]Posting!O63</f>
        <v>599610</v>
      </c>
      <c r="K45" s="53">
        <f>+[1]Posting!P63</f>
        <v>5028770</v>
      </c>
      <c r="L45" s="53">
        <f t="shared" si="1"/>
        <v>4271230</v>
      </c>
      <c r="M45" s="54">
        <f t="shared" si="3"/>
        <v>0.54072795698924736</v>
      </c>
      <c r="N45" s="33"/>
    </row>
    <row r="46" spans="1:14">
      <c r="A46" s="21" t="s">
        <v>85</v>
      </c>
      <c r="B46" s="40"/>
      <c r="C46" s="46"/>
      <c r="D46" s="46" t="s">
        <v>31</v>
      </c>
      <c r="E46" s="47" t="s">
        <v>86</v>
      </c>
      <c r="F46" s="57"/>
      <c r="G46" s="48"/>
      <c r="H46" s="53">
        <v>241000000</v>
      </c>
      <c r="I46" s="53">
        <f>+[1]Posting!N67</f>
        <v>172346545</v>
      </c>
      <c r="J46" s="53">
        <f>+[1]Posting!O67</f>
        <v>28495445</v>
      </c>
      <c r="K46" s="53">
        <f>+[1]Posting!P67</f>
        <v>200841990</v>
      </c>
      <c r="L46" s="53">
        <f t="shared" si="1"/>
        <v>40158010</v>
      </c>
      <c r="M46" s="54">
        <f t="shared" si="3"/>
        <v>0.83336925311203325</v>
      </c>
      <c r="N46" s="33"/>
    </row>
    <row r="47" spans="1:14">
      <c r="A47" s="21" t="s">
        <v>87</v>
      </c>
      <c r="B47" s="40"/>
      <c r="C47" s="46"/>
      <c r="D47" s="46" t="s">
        <v>34</v>
      </c>
      <c r="E47" s="47" t="s">
        <v>88</v>
      </c>
      <c r="F47" s="57"/>
      <c r="G47" s="48"/>
      <c r="H47" s="49">
        <v>85000000</v>
      </c>
      <c r="I47" s="53">
        <f>+[1]Posting!N68</f>
        <v>75163820</v>
      </c>
      <c r="J47" s="53">
        <f>+[1]Posting!O68</f>
        <v>4699200</v>
      </c>
      <c r="K47" s="53">
        <f>+[1]Posting!P68</f>
        <v>79863020</v>
      </c>
      <c r="L47" s="53">
        <f t="shared" si="1"/>
        <v>5136980</v>
      </c>
      <c r="M47" s="54">
        <f t="shared" si="3"/>
        <v>0.9395649411764706</v>
      </c>
      <c r="N47" s="33"/>
    </row>
    <row r="48" spans="1:14">
      <c r="A48" s="21" t="s">
        <v>89</v>
      </c>
      <c r="B48" s="40"/>
      <c r="C48" s="46"/>
      <c r="D48" s="46" t="s">
        <v>37</v>
      </c>
      <c r="E48" s="47" t="s">
        <v>90</v>
      </c>
      <c r="F48" s="57"/>
      <c r="G48" s="48"/>
      <c r="H48" s="53">
        <v>0</v>
      </c>
      <c r="I48" s="53">
        <f>+[1]Posting!N69</f>
        <v>0</v>
      </c>
      <c r="J48" s="53">
        <f>+[1]Posting!O69</f>
        <v>0</v>
      </c>
      <c r="K48" s="53">
        <f>+[1]Posting!P69</f>
        <v>0</v>
      </c>
      <c r="L48" s="53">
        <f t="shared" si="1"/>
        <v>0</v>
      </c>
      <c r="M48" s="54" t="e">
        <f t="shared" si="3"/>
        <v>#DIV/0!</v>
      </c>
      <c r="N48" s="33"/>
    </row>
    <row r="49" spans="1:14">
      <c r="A49" s="21" t="s">
        <v>91</v>
      </c>
      <c r="B49" s="40"/>
      <c r="C49" s="46"/>
      <c r="D49" s="46" t="s">
        <v>40</v>
      </c>
      <c r="E49" s="47" t="s">
        <v>92</v>
      </c>
      <c r="F49" s="57"/>
      <c r="G49" s="48"/>
      <c r="H49" s="49">
        <v>159000000</v>
      </c>
      <c r="I49" s="53">
        <f>+[1]Posting!N70</f>
        <v>77025000</v>
      </c>
      <c r="J49" s="53">
        <f>+[1]Posting!O70</f>
        <v>4764000</v>
      </c>
      <c r="K49" s="53">
        <f>+[1]Posting!P70</f>
        <v>81789000</v>
      </c>
      <c r="L49" s="53">
        <f t="shared" si="1"/>
        <v>77211000</v>
      </c>
      <c r="M49" s="54">
        <f t="shared" si="3"/>
        <v>0.5143962264150943</v>
      </c>
      <c r="N49" s="33"/>
    </row>
    <row r="50" spans="1:14">
      <c r="A50" s="21" t="s">
        <v>93</v>
      </c>
      <c r="B50" s="40"/>
      <c r="C50" s="46"/>
      <c r="D50" s="46" t="s">
        <v>43</v>
      </c>
      <c r="E50" s="47" t="s">
        <v>94</v>
      </c>
      <c r="F50" s="57"/>
      <c r="G50" s="48"/>
      <c r="H50" s="53">
        <v>74500000</v>
      </c>
      <c r="I50" s="53">
        <f>+[1]Posting!N78</f>
        <v>44459000</v>
      </c>
      <c r="J50" s="53">
        <f>+[1]Posting!O78</f>
        <v>2687000</v>
      </c>
      <c r="K50" s="53">
        <f>+[1]Posting!P78</f>
        <v>47146000</v>
      </c>
      <c r="L50" s="53">
        <f t="shared" si="1"/>
        <v>27354000</v>
      </c>
      <c r="M50" s="54">
        <f t="shared" si="3"/>
        <v>0.63283221476510065</v>
      </c>
      <c r="N50" s="33"/>
    </row>
    <row r="51" spans="1:14">
      <c r="A51" s="21" t="s">
        <v>95</v>
      </c>
      <c r="B51" s="40"/>
      <c r="C51" s="46"/>
      <c r="D51" s="46" t="s">
        <v>96</v>
      </c>
      <c r="E51" s="47" t="s">
        <v>97</v>
      </c>
      <c r="F51" s="57"/>
      <c r="G51" s="48"/>
      <c r="H51" s="53">
        <v>0</v>
      </c>
      <c r="I51" s="53">
        <f>+[1]Posting!N83</f>
        <v>0</v>
      </c>
      <c r="J51" s="53">
        <f>+[1]Posting!O83</f>
        <v>0</v>
      </c>
      <c r="K51" s="53">
        <f>+[1]Posting!P83</f>
        <v>0</v>
      </c>
      <c r="L51" s="53">
        <f t="shared" si="1"/>
        <v>0</v>
      </c>
      <c r="M51" s="54" t="e">
        <f t="shared" si="3"/>
        <v>#DIV/0!</v>
      </c>
      <c r="N51" s="33"/>
    </row>
    <row r="52" spans="1:14">
      <c r="A52" s="21" t="s">
        <v>98</v>
      </c>
      <c r="B52" s="40"/>
      <c r="C52" s="46"/>
      <c r="D52" s="46" t="s">
        <v>99</v>
      </c>
      <c r="E52" s="47" t="s">
        <v>100</v>
      </c>
      <c r="F52" s="57"/>
      <c r="G52" s="48"/>
      <c r="H52" s="53">
        <v>0</v>
      </c>
      <c r="I52" s="53">
        <f>+[1]Posting!N84</f>
        <v>0</v>
      </c>
      <c r="J52" s="53">
        <f>+[1]Posting!O84</f>
        <v>0</v>
      </c>
      <c r="K52" s="53">
        <f>+[1]Posting!P84</f>
        <v>0</v>
      </c>
      <c r="L52" s="53">
        <f t="shared" si="1"/>
        <v>0</v>
      </c>
      <c r="M52" s="54" t="e">
        <f t="shared" si="3"/>
        <v>#DIV/0!</v>
      </c>
      <c r="N52" s="33"/>
    </row>
    <row r="53" spans="1:14">
      <c r="A53" s="21" t="s">
        <v>101</v>
      </c>
      <c r="B53" s="40"/>
      <c r="C53" s="46"/>
      <c r="D53" s="46" t="s">
        <v>102</v>
      </c>
      <c r="E53" s="47" t="s">
        <v>103</v>
      </c>
      <c r="F53" s="57"/>
      <c r="G53" s="48"/>
      <c r="H53" s="53">
        <v>1258000000</v>
      </c>
      <c r="I53" s="53">
        <f>+[1]Posting!N85</f>
        <v>685537250</v>
      </c>
      <c r="J53" s="53">
        <f>+[1]Posting!O85</f>
        <v>181788000</v>
      </c>
      <c r="K53" s="53">
        <f>+[1]Posting!P85</f>
        <v>867325250</v>
      </c>
      <c r="L53" s="53">
        <f t="shared" si="1"/>
        <v>390674750</v>
      </c>
      <c r="M53" s="54">
        <f t="shared" si="3"/>
        <v>0.68944773449920504</v>
      </c>
      <c r="N53" s="33"/>
    </row>
    <row r="54" spans="1:14">
      <c r="A54" s="21"/>
      <c r="B54" s="40"/>
      <c r="C54" s="46"/>
      <c r="D54" s="58"/>
      <c r="E54" s="58"/>
      <c r="F54" s="58"/>
      <c r="G54" s="59"/>
      <c r="H54" s="49"/>
      <c r="I54" s="49"/>
      <c r="J54" s="49"/>
      <c r="K54" s="49"/>
      <c r="L54" s="49">
        <f t="shared" si="1"/>
        <v>0</v>
      </c>
      <c r="M54" s="50" t="e">
        <f t="shared" si="3"/>
        <v>#DIV/0!</v>
      </c>
      <c r="N54" s="33"/>
    </row>
    <row r="55" spans="1:14">
      <c r="A55" s="21"/>
      <c r="B55" s="40"/>
      <c r="C55" s="41" t="s">
        <v>46</v>
      </c>
      <c r="D55" s="42" t="s">
        <v>49</v>
      </c>
      <c r="E55" s="42"/>
      <c r="F55" s="60"/>
      <c r="G55" s="43"/>
      <c r="H55" s="51">
        <v>1991436000</v>
      </c>
      <c r="I55" s="51">
        <f t="shared" ref="I55:K55" si="12">SUM(I56:I60)</f>
        <v>1273172296</v>
      </c>
      <c r="J55" s="51">
        <f t="shared" si="12"/>
        <v>100787940</v>
      </c>
      <c r="K55" s="51">
        <f t="shared" si="12"/>
        <v>1373960236</v>
      </c>
      <c r="L55" s="51">
        <f t="shared" si="1"/>
        <v>617475764</v>
      </c>
      <c r="M55" s="52">
        <f t="shared" si="3"/>
        <v>0.68993441717434056</v>
      </c>
      <c r="N55" s="33"/>
    </row>
    <row r="56" spans="1:14">
      <c r="A56" s="21" t="s">
        <v>104</v>
      </c>
      <c r="B56" s="40"/>
      <c r="C56" s="46"/>
      <c r="D56" s="46" t="s">
        <v>105</v>
      </c>
      <c r="E56" s="47" t="s">
        <v>106</v>
      </c>
      <c r="F56" s="57"/>
      <c r="G56" s="48"/>
      <c r="H56" s="53">
        <v>256300000</v>
      </c>
      <c r="I56" s="53">
        <f>+[1]Posting!N87</f>
        <v>183624950</v>
      </c>
      <c r="J56" s="53">
        <f>+[1]Posting!O87</f>
        <v>30812535</v>
      </c>
      <c r="K56" s="53">
        <f>+[1]Posting!P87</f>
        <v>214437485</v>
      </c>
      <c r="L56" s="53">
        <f t="shared" si="1"/>
        <v>41862515</v>
      </c>
      <c r="M56" s="54">
        <f t="shared" si="3"/>
        <v>0.83666595786188058</v>
      </c>
      <c r="N56" s="33"/>
    </row>
    <row r="57" spans="1:14">
      <c r="A57" s="21" t="s">
        <v>107</v>
      </c>
      <c r="B57" s="40"/>
      <c r="C57" s="46"/>
      <c r="D57" s="46" t="s">
        <v>108</v>
      </c>
      <c r="E57" s="47" t="s">
        <v>109</v>
      </c>
      <c r="F57" s="57"/>
      <c r="G57" s="48"/>
      <c r="H57" s="49">
        <v>1402136000</v>
      </c>
      <c r="I57" s="53">
        <f>+[1]Posting!N93</f>
        <v>890795450</v>
      </c>
      <c r="J57" s="53">
        <f>+[1]Posting!O93</f>
        <v>28765250</v>
      </c>
      <c r="K57" s="53">
        <f>+[1]Posting!P93</f>
        <v>919560700</v>
      </c>
      <c r="L57" s="53">
        <f>+H57-K57</f>
        <v>482575300</v>
      </c>
      <c r="M57" s="54">
        <f t="shared" si="3"/>
        <v>0.65582846457119703</v>
      </c>
      <c r="N57" s="33"/>
    </row>
    <row r="58" spans="1:14">
      <c r="A58" s="21" t="s">
        <v>110</v>
      </c>
      <c r="B58" s="40"/>
      <c r="C58" s="46"/>
      <c r="D58" s="46" t="s">
        <v>111</v>
      </c>
      <c r="E58" s="61" t="s">
        <v>112</v>
      </c>
      <c r="F58" s="57"/>
      <c r="G58" s="48"/>
      <c r="H58" s="53">
        <v>0</v>
      </c>
      <c r="I58" s="53">
        <f>+[1]Posting!N101</f>
        <v>0</v>
      </c>
      <c r="J58" s="53">
        <f>+[1]Posting!O101</f>
        <v>0</v>
      </c>
      <c r="K58" s="53">
        <f>+[1]Posting!P101</f>
        <v>0</v>
      </c>
      <c r="L58" s="53">
        <f t="shared" si="1"/>
        <v>0</v>
      </c>
      <c r="M58" s="54" t="e">
        <f t="shared" si="3"/>
        <v>#DIV/0!</v>
      </c>
      <c r="N58" s="33"/>
    </row>
    <row r="59" spans="1:14">
      <c r="A59" s="21" t="s">
        <v>113</v>
      </c>
      <c r="B59" s="40"/>
      <c r="C59" s="46"/>
      <c r="D59" s="46" t="s">
        <v>114</v>
      </c>
      <c r="E59" s="61" t="s">
        <v>115</v>
      </c>
      <c r="F59" s="57"/>
      <c r="G59" s="48"/>
      <c r="H59" s="53">
        <v>327000000</v>
      </c>
      <c r="I59" s="53">
        <f>+[1]Posting!N105</f>
        <v>193566896</v>
      </c>
      <c r="J59" s="53">
        <f>+[1]Posting!O105</f>
        <v>41125155</v>
      </c>
      <c r="K59" s="53">
        <f>+[1]Posting!P105</f>
        <v>234692051</v>
      </c>
      <c r="L59" s="53">
        <f t="shared" si="1"/>
        <v>92307949</v>
      </c>
      <c r="M59" s="54">
        <f t="shared" si="3"/>
        <v>0.71771269418960248</v>
      </c>
      <c r="N59" s="33"/>
    </row>
    <row r="60" spans="1:14">
      <c r="A60" s="21" t="s">
        <v>116</v>
      </c>
      <c r="B60" s="40"/>
      <c r="C60" s="46"/>
      <c r="D60" s="46" t="s">
        <v>117</v>
      </c>
      <c r="E60" s="61" t="s">
        <v>118</v>
      </c>
      <c r="F60" s="57"/>
      <c r="G60" s="48"/>
      <c r="H60" s="49">
        <v>6000000</v>
      </c>
      <c r="I60" s="53">
        <f>+[1]Posting!N111</f>
        <v>5185000</v>
      </c>
      <c r="J60" s="53">
        <f>+[1]Posting!O111</f>
        <v>85000</v>
      </c>
      <c r="K60" s="53">
        <f>+[1]Posting!P111</f>
        <v>5270000</v>
      </c>
      <c r="L60" s="53">
        <f t="shared" si="1"/>
        <v>730000</v>
      </c>
      <c r="M60" s="54">
        <f t="shared" si="3"/>
        <v>0.8783333333333333</v>
      </c>
      <c r="N60" s="33"/>
    </row>
    <row r="61" spans="1:14">
      <c r="A61" s="21"/>
      <c r="B61" s="40"/>
      <c r="C61" s="46"/>
      <c r="D61" s="46"/>
      <c r="E61" s="47"/>
      <c r="F61" s="57"/>
      <c r="G61" s="48"/>
      <c r="H61" s="53"/>
      <c r="I61" s="53"/>
      <c r="J61" s="53"/>
      <c r="K61" s="53"/>
      <c r="L61" s="53">
        <f t="shared" si="1"/>
        <v>0</v>
      </c>
      <c r="M61" s="54" t="e">
        <f t="shared" si="3"/>
        <v>#DIV/0!</v>
      </c>
      <c r="N61" s="33"/>
    </row>
    <row r="62" spans="1:14">
      <c r="A62" s="21"/>
      <c r="B62" s="40"/>
      <c r="C62" s="41" t="s">
        <v>48</v>
      </c>
      <c r="D62" s="42" t="s">
        <v>119</v>
      </c>
      <c r="E62" s="42"/>
      <c r="F62" s="60"/>
      <c r="G62" s="43"/>
      <c r="H62" s="51">
        <v>3886940000</v>
      </c>
      <c r="I62" s="51">
        <f t="shared" ref="I62:K62" si="13">SUM(I63:I82)</f>
        <v>1725749565</v>
      </c>
      <c r="J62" s="51">
        <f t="shared" si="13"/>
        <v>399000561</v>
      </c>
      <c r="K62" s="51">
        <f t="shared" si="13"/>
        <v>2124750126</v>
      </c>
      <c r="L62" s="51">
        <f t="shared" si="1"/>
        <v>1762189874</v>
      </c>
      <c r="M62" s="52">
        <f t="shared" si="3"/>
        <v>0.54663826197471532</v>
      </c>
      <c r="N62" s="33"/>
    </row>
    <row r="63" spans="1:14">
      <c r="A63" s="21" t="s">
        <v>120</v>
      </c>
      <c r="B63" s="40"/>
      <c r="C63" s="46"/>
      <c r="D63" s="46" t="s">
        <v>51</v>
      </c>
      <c r="E63" s="61" t="s">
        <v>121</v>
      </c>
      <c r="F63" s="57"/>
      <c r="G63" s="48"/>
      <c r="H63" s="53">
        <v>18800000</v>
      </c>
      <c r="I63" s="53">
        <f>+[1]Posting!N117</f>
        <v>14283590</v>
      </c>
      <c r="J63" s="53">
        <f>+[1]Posting!O117</f>
        <v>1577105</v>
      </c>
      <c r="K63" s="53">
        <f>+[1]Posting!P117</f>
        <v>15860695</v>
      </c>
      <c r="L63" s="53">
        <f t="shared" si="1"/>
        <v>2939305</v>
      </c>
      <c r="M63" s="54">
        <f t="shared" si="3"/>
        <v>0.84365398936170211</v>
      </c>
      <c r="N63" s="33"/>
    </row>
    <row r="64" spans="1:14">
      <c r="A64" s="21" t="s">
        <v>122</v>
      </c>
      <c r="B64" s="40"/>
      <c r="C64" s="46"/>
      <c r="D64" s="46" t="s">
        <v>54</v>
      </c>
      <c r="E64" s="61" t="s">
        <v>123</v>
      </c>
      <c r="F64" s="57"/>
      <c r="G64" s="48"/>
      <c r="H64" s="53">
        <v>246000000</v>
      </c>
      <c r="I64" s="53">
        <f>+[1]Posting!N118</f>
        <v>203969559</v>
      </c>
      <c r="J64" s="53">
        <f>+[1]Posting!O118</f>
        <v>26325828</v>
      </c>
      <c r="K64" s="53">
        <f>+[1]Posting!P118</f>
        <v>230295387</v>
      </c>
      <c r="L64" s="53">
        <f t="shared" si="1"/>
        <v>15704613</v>
      </c>
      <c r="M64" s="54">
        <f t="shared" si="3"/>
        <v>0.93616010975609754</v>
      </c>
      <c r="N64" s="33"/>
    </row>
    <row r="65" spans="1:14">
      <c r="A65" s="21" t="s">
        <v>124</v>
      </c>
      <c r="B65" s="40"/>
      <c r="C65" s="46"/>
      <c r="D65" s="46" t="s">
        <v>125</v>
      </c>
      <c r="E65" s="61" t="s">
        <v>126</v>
      </c>
      <c r="F65" s="57"/>
      <c r="G65" s="48"/>
      <c r="H65" s="53">
        <v>100000000</v>
      </c>
      <c r="I65" s="53">
        <f>+[1]Posting!N119</f>
        <v>66236345</v>
      </c>
      <c r="J65" s="53">
        <f>+[1]Posting!O119</f>
        <v>7361946</v>
      </c>
      <c r="K65" s="53">
        <f>+[1]Posting!P119</f>
        <v>73598291</v>
      </c>
      <c r="L65" s="53">
        <f t="shared" si="1"/>
        <v>26401709</v>
      </c>
      <c r="M65" s="54">
        <f t="shared" si="3"/>
        <v>0.73598291000000005</v>
      </c>
      <c r="N65" s="33"/>
    </row>
    <row r="66" spans="1:14">
      <c r="A66" s="21" t="s">
        <v>127</v>
      </c>
      <c r="B66" s="40"/>
      <c r="C66" s="46"/>
      <c r="D66" s="46" t="s">
        <v>128</v>
      </c>
      <c r="E66" s="61" t="s">
        <v>129</v>
      </c>
      <c r="F66" s="57"/>
      <c r="G66" s="48"/>
      <c r="H66" s="53">
        <v>0</v>
      </c>
      <c r="I66" s="53">
        <f>+[1]Posting!N126</f>
        <v>0</v>
      </c>
      <c r="J66" s="53">
        <f>+[1]Posting!O126</f>
        <v>0</v>
      </c>
      <c r="K66" s="53">
        <f>+[1]Posting!P126</f>
        <v>0</v>
      </c>
      <c r="L66" s="53">
        <f t="shared" si="1"/>
        <v>0</v>
      </c>
      <c r="M66" s="54" t="e">
        <f t="shared" si="3"/>
        <v>#DIV/0!</v>
      </c>
      <c r="N66" s="33"/>
    </row>
    <row r="67" spans="1:14">
      <c r="A67" s="21" t="s">
        <v>130</v>
      </c>
      <c r="B67" s="40"/>
      <c r="C67" s="46"/>
      <c r="D67" s="46" t="s">
        <v>131</v>
      </c>
      <c r="E67" s="61" t="s">
        <v>132</v>
      </c>
      <c r="F67" s="57"/>
      <c r="G67" s="48"/>
      <c r="H67" s="49">
        <v>122960000</v>
      </c>
      <c r="I67" s="53">
        <f>+[1]Posting!N127</f>
        <v>76409614</v>
      </c>
      <c r="J67" s="53">
        <f>+[1]Posting!O127</f>
        <v>32339463</v>
      </c>
      <c r="K67" s="53">
        <f>+[1]Posting!P127</f>
        <v>108749077</v>
      </c>
      <c r="L67" s="53">
        <f t="shared" si="1"/>
        <v>14210923</v>
      </c>
      <c r="M67" s="54">
        <f t="shared" si="3"/>
        <v>0.88442645575797008</v>
      </c>
      <c r="N67" s="33"/>
    </row>
    <row r="68" spans="1:14">
      <c r="A68" s="21" t="s">
        <v>133</v>
      </c>
      <c r="B68" s="40"/>
      <c r="C68" s="46"/>
      <c r="D68" s="46" t="s">
        <v>134</v>
      </c>
      <c r="E68" s="61" t="s">
        <v>135</v>
      </c>
      <c r="F68" s="57"/>
      <c r="G68" s="48"/>
      <c r="H68" s="49">
        <v>73000000</v>
      </c>
      <c r="I68" s="53">
        <f>+[1]Posting!N128</f>
        <v>71503000</v>
      </c>
      <c r="J68" s="53">
        <f>+[1]Posting!O128</f>
        <v>0</v>
      </c>
      <c r="K68" s="53">
        <f>+[1]Posting!P128</f>
        <v>71503000</v>
      </c>
      <c r="L68" s="53">
        <f t="shared" si="1"/>
        <v>1497000</v>
      </c>
      <c r="M68" s="54">
        <f t="shared" si="3"/>
        <v>0.97949315068493148</v>
      </c>
      <c r="N68" s="33"/>
    </row>
    <row r="69" spans="1:14">
      <c r="A69" s="21" t="s">
        <v>136</v>
      </c>
      <c r="B69" s="40"/>
      <c r="C69" s="46"/>
      <c r="D69" s="46" t="s">
        <v>137</v>
      </c>
      <c r="E69" s="62" t="s">
        <v>138</v>
      </c>
      <c r="F69" s="57"/>
      <c r="G69" s="48"/>
      <c r="H69" s="53">
        <v>1016100000</v>
      </c>
      <c r="I69" s="53">
        <f>+[1]Posting!N133</f>
        <v>476647178</v>
      </c>
      <c r="J69" s="53">
        <f>+[1]Posting!O133</f>
        <v>113911571</v>
      </c>
      <c r="K69" s="53">
        <f>+[1]Posting!P133</f>
        <v>590558749</v>
      </c>
      <c r="L69" s="53">
        <f t="shared" si="1"/>
        <v>425541251</v>
      </c>
      <c r="M69" s="54">
        <f t="shared" si="3"/>
        <v>0.58120140635764195</v>
      </c>
      <c r="N69" s="33"/>
    </row>
    <row r="70" spans="1:14">
      <c r="A70" s="21" t="s">
        <v>139</v>
      </c>
      <c r="B70" s="40"/>
      <c r="C70" s="46"/>
      <c r="D70" s="46" t="s">
        <v>140</v>
      </c>
      <c r="E70" s="62" t="s">
        <v>141</v>
      </c>
      <c r="F70" s="57"/>
      <c r="G70" s="48"/>
      <c r="H70" s="53">
        <v>12100000</v>
      </c>
      <c r="I70" s="53">
        <f>+[1]Posting!N138</f>
        <v>4593000</v>
      </c>
      <c r="J70" s="53">
        <f>+[1]Posting!O138</f>
        <v>962000</v>
      </c>
      <c r="K70" s="53">
        <f>+[1]Posting!P138</f>
        <v>5555000</v>
      </c>
      <c r="L70" s="53">
        <f t="shared" si="1"/>
        <v>6545000</v>
      </c>
      <c r="M70" s="54">
        <f t="shared" si="3"/>
        <v>0.45909090909090911</v>
      </c>
      <c r="N70" s="33"/>
    </row>
    <row r="71" spans="1:14">
      <c r="A71" s="21" t="s">
        <v>142</v>
      </c>
      <c r="B71" s="40"/>
      <c r="C71" s="46"/>
      <c r="D71" s="46" t="s">
        <v>143</v>
      </c>
      <c r="E71" s="61" t="s">
        <v>144</v>
      </c>
      <c r="F71" s="47"/>
      <c r="G71" s="48"/>
      <c r="H71" s="53">
        <v>137000000</v>
      </c>
      <c r="I71" s="53">
        <f>+[1]Posting!N144</f>
        <v>109449130</v>
      </c>
      <c r="J71" s="53">
        <f>+[1]Posting!O144</f>
        <v>17311000</v>
      </c>
      <c r="K71" s="53">
        <f>+[1]Posting!P144</f>
        <v>126760130</v>
      </c>
      <c r="L71" s="53">
        <f t="shared" si="1"/>
        <v>10239870</v>
      </c>
      <c r="M71" s="54">
        <f t="shared" si="3"/>
        <v>0.92525642335766423</v>
      </c>
    </row>
    <row r="72" spans="1:14">
      <c r="A72" s="21" t="s">
        <v>145</v>
      </c>
      <c r="B72" s="40"/>
      <c r="C72" s="46"/>
      <c r="D72" s="46" t="s">
        <v>146</v>
      </c>
      <c r="E72" s="61" t="s">
        <v>147</v>
      </c>
      <c r="F72" s="47"/>
      <c r="G72" s="48"/>
      <c r="H72" s="53">
        <v>15000000</v>
      </c>
      <c r="I72" s="53">
        <f>+[1]Posting!N145</f>
        <v>2900000</v>
      </c>
      <c r="J72" s="53">
        <f>+[1]Posting!O145</f>
        <v>11257500</v>
      </c>
      <c r="K72" s="53">
        <f>+[1]Posting!P145</f>
        <v>14157500</v>
      </c>
      <c r="L72" s="53">
        <f t="shared" si="1"/>
        <v>842500</v>
      </c>
      <c r="M72" s="54">
        <f t="shared" si="3"/>
        <v>0.9438333333333333</v>
      </c>
    </row>
    <row r="73" spans="1:14">
      <c r="A73" s="21" t="s">
        <v>148</v>
      </c>
      <c r="B73" s="40"/>
      <c r="C73" s="46"/>
      <c r="D73" s="46" t="s">
        <v>149</v>
      </c>
      <c r="E73" s="61" t="s">
        <v>150</v>
      </c>
      <c r="F73" s="47"/>
      <c r="G73" s="48"/>
      <c r="H73" s="53">
        <v>17000000</v>
      </c>
      <c r="I73" s="53">
        <f>+[1]Posting!N146</f>
        <v>6025500</v>
      </c>
      <c r="J73" s="53">
        <f>+[1]Posting!O146</f>
        <v>8431000</v>
      </c>
      <c r="K73" s="53">
        <f>+[1]Posting!P146</f>
        <v>14456500</v>
      </c>
      <c r="L73" s="53">
        <f t="shared" si="1"/>
        <v>2543500</v>
      </c>
      <c r="M73" s="54">
        <f t="shared" si="3"/>
        <v>0.85038235294117648</v>
      </c>
      <c r="N73" s="2"/>
    </row>
    <row r="74" spans="1:14">
      <c r="A74" s="21" t="s">
        <v>151</v>
      </c>
      <c r="B74" s="40"/>
      <c r="C74" s="46"/>
      <c r="D74" s="46" t="s">
        <v>152</v>
      </c>
      <c r="E74" s="47" t="s">
        <v>153</v>
      </c>
      <c r="F74" s="57"/>
      <c r="G74" s="48"/>
      <c r="H74" s="53">
        <v>123000000</v>
      </c>
      <c r="I74" s="53">
        <f>+[1]Posting!N147</f>
        <v>56194952</v>
      </c>
      <c r="J74" s="53">
        <f>+[1]Posting!O147</f>
        <v>13624648</v>
      </c>
      <c r="K74" s="53">
        <f>+[1]Posting!P147</f>
        <v>69819600</v>
      </c>
      <c r="L74" s="53">
        <f t="shared" si="1"/>
        <v>53180400</v>
      </c>
      <c r="M74" s="54">
        <f t="shared" si="3"/>
        <v>0.56763902439024394</v>
      </c>
      <c r="N74" s="63"/>
    </row>
    <row r="75" spans="1:14">
      <c r="A75" s="21" t="s">
        <v>154</v>
      </c>
      <c r="B75" s="40"/>
      <c r="C75" s="46"/>
      <c r="D75" s="46" t="s">
        <v>155</v>
      </c>
      <c r="E75" s="47" t="s">
        <v>156</v>
      </c>
      <c r="F75" s="57"/>
      <c r="G75" s="48"/>
      <c r="H75" s="53">
        <v>12000000</v>
      </c>
      <c r="I75" s="53">
        <f>+[1]Posting!N148</f>
        <v>11832513</v>
      </c>
      <c r="J75" s="53">
        <f>+[1]Posting!O148</f>
        <v>0</v>
      </c>
      <c r="K75" s="53">
        <f>+[1]Posting!P148</f>
        <v>11832513</v>
      </c>
      <c r="L75" s="53">
        <f t="shared" si="1"/>
        <v>167487</v>
      </c>
      <c r="M75" s="54">
        <f t="shared" si="3"/>
        <v>0.98604274999999997</v>
      </c>
      <c r="N75" s="64"/>
    </row>
    <row r="76" spans="1:14" ht="15.75" customHeight="1">
      <c r="A76" s="21" t="s">
        <v>157</v>
      </c>
      <c r="B76" s="40"/>
      <c r="C76" s="46"/>
      <c r="D76" s="46" t="s">
        <v>158</v>
      </c>
      <c r="E76" s="47" t="s">
        <v>159</v>
      </c>
      <c r="F76" s="57"/>
      <c r="G76" s="48"/>
      <c r="H76" s="65">
        <v>748000000</v>
      </c>
      <c r="I76" s="53">
        <f>+[1]Posting!N149</f>
        <v>385825000</v>
      </c>
      <c r="J76" s="53">
        <f>+[1]Posting!O149</f>
        <v>96275000</v>
      </c>
      <c r="K76" s="53">
        <f>+[1]Posting!P149</f>
        <v>482100000</v>
      </c>
      <c r="L76" s="53">
        <f t="shared" si="1"/>
        <v>265900000</v>
      </c>
      <c r="M76" s="54">
        <f t="shared" si="3"/>
        <v>0.64451871657754012</v>
      </c>
      <c r="N76" s="64"/>
    </row>
    <row r="77" spans="1:14" ht="15.75" customHeight="1">
      <c r="A77" s="21" t="s">
        <v>160</v>
      </c>
      <c r="B77" s="40"/>
      <c r="C77" s="46"/>
      <c r="D77" s="46" t="s">
        <v>161</v>
      </c>
      <c r="E77" s="62" t="s">
        <v>162</v>
      </c>
      <c r="F77" s="57"/>
      <c r="G77" s="48"/>
      <c r="H77" s="65">
        <v>256000000</v>
      </c>
      <c r="I77" s="53">
        <f>+[1]Posting!N150</f>
        <v>77730800</v>
      </c>
      <c r="J77" s="53">
        <f>+[1]Posting!O150</f>
        <v>58540000</v>
      </c>
      <c r="K77" s="53">
        <f>+[1]Posting!P150</f>
        <v>136270800</v>
      </c>
      <c r="L77" s="53">
        <f t="shared" si="1"/>
        <v>119729200</v>
      </c>
      <c r="M77" s="54">
        <f t="shared" si="3"/>
        <v>0.53230781250000003</v>
      </c>
      <c r="N77" s="64"/>
    </row>
    <row r="78" spans="1:14" ht="15.75" customHeight="1">
      <c r="A78" s="21" t="s">
        <v>163</v>
      </c>
      <c r="B78" s="40"/>
      <c r="C78" s="46"/>
      <c r="D78" s="46" t="s">
        <v>164</v>
      </c>
      <c r="E78" s="61" t="s">
        <v>165</v>
      </c>
      <c r="F78" s="47"/>
      <c r="G78" s="48"/>
      <c r="H78" s="53">
        <v>19700000</v>
      </c>
      <c r="I78" s="53">
        <f>+[1]Posting!N160</f>
        <v>19257500</v>
      </c>
      <c r="J78" s="53">
        <f>+[1]Posting!O160</f>
        <v>0</v>
      </c>
      <c r="K78" s="53">
        <f>+[1]Posting!P160</f>
        <v>19257500</v>
      </c>
      <c r="L78" s="53">
        <f t="shared" ref="L78:L100" si="14">+H78-K78</f>
        <v>442500</v>
      </c>
      <c r="M78" s="54">
        <f t="shared" si="3"/>
        <v>0.97753807106598989</v>
      </c>
      <c r="N78" s="64"/>
    </row>
    <row r="79" spans="1:14" ht="15.75" customHeight="1">
      <c r="A79" s="21" t="s">
        <v>166</v>
      </c>
      <c r="B79" s="40"/>
      <c r="C79" s="46"/>
      <c r="D79" s="46" t="s">
        <v>167</v>
      </c>
      <c r="E79" s="61" t="s">
        <v>168</v>
      </c>
      <c r="F79" s="47"/>
      <c r="G79" s="48"/>
      <c r="H79" s="53">
        <v>0</v>
      </c>
      <c r="I79" s="53">
        <f>+[1]Posting!N161</f>
        <v>0</v>
      </c>
      <c r="J79" s="53">
        <f>+[1]Posting!O161</f>
        <v>0</v>
      </c>
      <c r="K79" s="53">
        <f>+[1]Posting!P161</f>
        <v>0</v>
      </c>
      <c r="L79" s="53">
        <f t="shared" si="14"/>
        <v>0</v>
      </c>
      <c r="M79" s="54" t="e">
        <f t="shared" ref="M79:M103" si="15">+K79/H79</f>
        <v>#DIV/0!</v>
      </c>
      <c r="N79" s="64"/>
    </row>
    <row r="80" spans="1:14" ht="15.75" customHeight="1">
      <c r="A80" s="21" t="s">
        <v>169</v>
      </c>
      <c r="B80" s="40"/>
      <c r="C80" s="46"/>
      <c r="D80" s="46" t="s">
        <v>170</v>
      </c>
      <c r="E80" s="61" t="s">
        <v>171</v>
      </c>
      <c r="F80" s="47"/>
      <c r="G80" s="48"/>
      <c r="H80" s="53">
        <v>247200000</v>
      </c>
      <c r="I80" s="53">
        <f>+[1]Posting!N162</f>
        <v>117829884</v>
      </c>
      <c r="J80" s="53">
        <f>+[1]Posting!O162</f>
        <v>9733500</v>
      </c>
      <c r="K80" s="53">
        <f>+[1]Posting!P162</f>
        <v>127563384</v>
      </c>
      <c r="L80" s="53">
        <f t="shared" si="14"/>
        <v>119636616</v>
      </c>
      <c r="M80" s="54">
        <f t="shared" si="15"/>
        <v>0.51603310679611647</v>
      </c>
      <c r="N80" s="64"/>
    </row>
    <row r="81" spans="1:14" ht="15.75" customHeight="1">
      <c r="A81" s="21" t="s">
        <v>172</v>
      </c>
      <c r="B81" s="40"/>
      <c r="C81" s="46"/>
      <c r="D81" s="46" t="s">
        <v>173</v>
      </c>
      <c r="E81" s="61" t="s">
        <v>174</v>
      </c>
      <c r="F81" s="47"/>
      <c r="G81" s="48"/>
      <c r="H81" s="53">
        <v>678000000</v>
      </c>
      <c r="I81" s="53">
        <f>+[1]Posting!N165</f>
        <v>0</v>
      </c>
      <c r="J81" s="53">
        <f>+[1]Posting!O165</f>
        <v>0</v>
      </c>
      <c r="K81" s="53">
        <f>+[1]Posting!P165</f>
        <v>0</v>
      </c>
      <c r="L81" s="53">
        <f t="shared" si="14"/>
        <v>678000000</v>
      </c>
      <c r="M81" s="54">
        <f t="shared" si="15"/>
        <v>0</v>
      </c>
      <c r="N81" s="64"/>
    </row>
    <row r="82" spans="1:14" ht="15.75" customHeight="1">
      <c r="A82" s="21" t="s">
        <v>175</v>
      </c>
      <c r="B82" s="40"/>
      <c r="C82" s="46"/>
      <c r="D82" s="46" t="s">
        <v>176</v>
      </c>
      <c r="E82" s="61" t="s">
        <v>177</v>
      </c>
      <c r="F82" s="47"/>
      <c r="G82" s="48"/>
      <c r="H82" s="53">
        <v>45080000</v>
      </c>
      <c r="I82" s="53">
        <f>+[1]Posting!N166</f>
        <v>25062000</v>
      </c>
      <c r="J82" s="53">
        <f>+[1]Posting!O166</f>
        <v>1350000</v>
      </c>
      <c r="K82" s="53">
        <f>+[1]Posting!P166</f>
        <v>26412000</v>
      </c>
      <c r="L82" s="53">
        <f t="shared" si="14"/>
        <v>18668000</v>
      </c>
      <c r="M82" s="54">
        <f t="shared" si="15"/>
        <v>0.58589174800354926</v>
      </c>
      <c r="N82" s="64"/>
    </row>
    <row r="83" spans="1:14">
      <c r="A83" s="66"/>
      <c r="B83" s="40"/>
      <c r="C83" s="41" t="s">
        <v>56</v>
      </c>
      <c r="D83" s="42" t="s">
        <v>178</v>
      </c>
      <c r="E83" s="42"/>
      <c r="F83" s="57"/>
      <c r="G83" s="48"/>
      <c r="H83" s="51">
        <v>395300000</v>
      </c>
      <c r="I83" s="51">
        <f t="shared" ref="I83:K83" si="16">SUM(I84)</f>
        <v>248466900</v>
      </c>
      <c r="J83" s="51">
        <f t="shared" si="16"/>
        <v>56487500</v>
      </c>
      <c r="K83" s="51">
        <f t="shared" si="16"/>
        <v>304954400</v>
      </c>
      <c r="L83" s="51">
        <f t="shared" si="14"/>
        <v>90345600</v>
      </c>
      <c r="M83" s="52">
        <f t="shared" si="15"/>
        <v>0.77145054389071588</v>
      </c>
      <c r="N83" s="64"/>
    </row>
    <row r="84" spans="1:14">
      <c r="A84" s="21" t="s">
        <v>179</v>
      </c>
      <c r="B84" s="40"/>
      <c r="C84" s="46"/>
      <c r="D84" s="46" t="s">
        <v>59</v>
      </c>
      <c r="E84" s="47" t="s">
        <v>180</v>
      </c>
      <c r="F84" s="57"/>
      <c r="G84" s="48"/>
      <c r="H84" s="53">
        <v>395300000</v>
      </c>
      <c r="I84" s="53">
        <f>+[1]Posting!N171</f>
        <v>248466900</v>
      </c>
      <c r="J84" s="53">
        <f>+[1]Posting!O171</f>
        <v>56487500</v>
      </c>
      <c r="K84" s="53">
        <f>+[1]Posting!P171</f>
        <v>304954400</v>
      </c>
      <c r="L84" s="53">
        <f t="shared" si="14"/>
        <v>90345600</v>
      </c>
      <c r="M84" s="54">
        <f t="shared" si="15"/>
        <v>0.77145054389071588</v>
      </c>
      <c r="N84" s="2"/>
    </row>
    <row r="85" spans="1:14">
      <c r="A85" s="21"/>
      <c r="B85" s="40"/>
      <c r="C85" s="46"/>
      <c r="D85" s="46"/>
      <c r="E85" s="47"/>
      <c r="F85" s="57"/>
      <c r="G85" s="48"/>
      <c r="H85" s="53"/>
      <c r="I85" s="53"/>
      <c r="J85" s="53"/>
      <c r="K85" s="53"/>
      <c r="L85" s="53">
        <f t="shared" si="14"/>
        <v>0</v>
      </c>
      <c r="M85" s="54" t="e">
        <f t="shared" si="15"/>
        <v>#DIV/0!</v>
      </c>
    </row>
    <row r="86" spans="1:14">
      <c r="A86" s="21" t="s">
        <v>181</v>
      </c>
      <c r="B86" s="40"/>
      <c r="C86" s="41" t="s">
        <v>67</v>
      </c>
      <c r="D86" s="42" t="s">
        <v>68</v>
      </c>
      <c r="E86" s="42"/>
      <c r="F86" s="60"/>
      <c r="G86" s="48"/>
      <c r="H86" s="51">
        <v>7500000</v>
      </c>
      <c r="I86" s="51">
        <f>+[1]Posting!N178</f>
        <v>3600000</v>
      </c>
      <c r="J86" s="51">
        <f>+[1]Posting!O178</f>
        <v>0</v>
      </c>
      <c r="K86" s="51">
        <f>+[1]Posting!P178</f>
        <v>3600000</v>
      </c>
      <c r="L86" s="51">
        <f t="shared" si="14"/>
        <v>3900000</v>
      </c>
      <c r="M86" s="52">
        <f t="shared" si="15"/>
        <v>0.48</v>
      </c>
    </row>
    <row r="87" spans="1:14">
      <c r="A87" s="67"/>
      <c r="B87" s="40"/>
      <c r="C87" s="46"/>
      <c r="D87" s="46"/>
      <c r="E87" s="61"/>
      <c r="F87" s="47"/>
      <c r="G87" s="48"/>
      <c r="H87" s="53"/>
      <c r="I87" s="53"/>
      <c r="J87" s="53"/>
      <c r="K87" s="53"/>
      <c r="L87" s="53">
        <f t="shared" si="14"/>
        <v>0</v>
      </c>
      <c r="M87" s="54" t="e">
        <f t="shared" si="15"/>
        <v>#DIV/0!</v>
      </c>
    </row>
    <row r="88" spans="1:14">
      <c r="A88" s="21" t="s">
        <v>182</v>
      </c>
      <c r="B88" s="27" t="s">
        <v>183</v>
      </c>
      <c r="C88" s="42"/>
      <c r="D88" s="46"/>
      <c r="E88" s="47"/>
      <c r="F88" s="57"/>
      <c r="G88" s="48"/>
      <c r="H88" s="51">
        <v>22426000</v>
      </c>
      <c r="I88" s="51">
        <f t="shared" ref="I88:K88" si="17">+I89</f>
        <v>10985060</v>
      </c>
      <c r="J88" s="51">
        <f t="shared" si="17"/>
        <v>2491872</v>
      </c>
      <c r="K88" s="51">
        <f t="shared" si="17"/>
        <v>13476932</v>
      </c>
      <c r="L88" s="51">
        <f t="shared" si="14"/>
        <v>8949068</v>
      </c>
      <c r="M88" s="52">
        <f t="shared" si="15"/>
        <v>0.60095121733701951</v>
      </c>
    </row>
    <row r="89" spans="1:14">
      <c r="A89" s="67"/>
      <c r="B89" s="39"/>
      <c r="C89" s="42" t="s">
        <v>184</v>
      </c>
      <c r="D89" s="46"/>
      <c r="E89" s="47"/>
      <c r="F89" s="57"/>
      <c r="G89" s="48"/>
      <c r="H89" s="53">
        <v>22426000</v>
      </c>
      <c r="I89" s="53">
        <f>+[1]Posting!N180</f>
        <v>10985060</v>
      </c>
      <c r="J89" s="53">
        <f>+[1]Posting!O180</f>
        <v>2491872</v>
      </c>
      <c r="K89" s="53">
        <f>+[1]Posting!P180</f>
        <v>13476932</v>
      </c>
      <c r="L89" s="53">
        <f t="shared" si="14"/>
        <v>8949068</v>
      </c>
      <c r="M89" s="54">
        <f t="shared" si="15"/>
        <v>0.60095121733701951</v>
      </c>
    </row>
    <row r="90" spans="1:14">
      <c r="A90" s="67"/>
      <c r="B90" s="39"/>
      <c r="C90" s="42"/>
      <c r="D90" s="46"/>
      <c r="E90" s="47"/>
      <c r="F90" s="57"/>
      <c r="G90" s="48"/>
      <c r="H90" s="53"/>
      <c r="I90" s="53"/>
      <c r="J90" s="53"/>
      <c r="K90" s="53"/>
      <c r="L90" s="53">
        <f t="shared" si="14"/>
        <v>0</v>
      </c>
      <c r="M90" s="54" t="e">
        <f t="shared" si="15"/>
        <v>#DIV/0!</v>
      </c>
    </row>
    <row r="91" spans="1:14">
      <c r="A91" s="67"/>
      <c r="B91" s="39"/>
      <c r="C91" s="42"/>
      <c r="D91" s="46"/>
      <c r="E91" s="47"/>
      <c r="F91" s="57"/>
      <c r="G91" s="48"/>
      <c r="H91" s="53"/>
      <c r="I91" s="53"/>
      <c r="J91" s="53"/>
      <c r="K91" s="53"/>
      <c r="L91" s="53">
        <f t="shared" si="14"/>
        <v>0</v>
      </c>
      <c r="M91" s="54" t="e">
        <f t="shared" si="15"/>
        <v>#DIV/0!</v>
      </c>
    </row>
    <row r="92" spans="1:14">
      <c r="A92" s="21" t="s">
        <v>185</v>
      </c>
      <c r="B92" s="27" t="s">
        <v>186</v>
      </c>
      <c r="C92" s="42"/>
      <c r="D92" s="41"/>
      <c r="E92" s="47"/>
      <c r="F92" s="57"/>
      <c r="G92" s="48"/>
      <c r="H92" s="51">
        <v>3500000000</v>
      </c>
      <c r="I92" s="51">
        <f>+I93</f>
        <v>2030913492</v>
      </c>
      <c r="J92" s="51">
        <f>+J93</f>
        <v>11436500</v>
      </c>
      <c r="K92" s="51">
        <f t="shared" ref="K92" si="18">+K93</f>
        <v>2042349992</v>
      </c>
      <c r="L92" s="51">
        <f t="shared" si="14"/>
        <v>1457650008</v>
      </c>
      <c r="M92" s="52">
        <f t="shared" si="15"/>
        <v>0.58352856914285711</v>
      </c>
    </row>
    <row r="93" spans="1:14">
      <c r="A93" s="67"/>
      <c r="B93" s="40"/>
      <c r="C93" s="41" t="s">
        <v>21</v>
      </c>
      <c r="D93" s="42" t="s">
        <v>187</v>
      </c>
      <c r="E93" s="42"/>
      <c r="F93" s="60"/>
      <c r="G93" s="43"/>
      <c r="H93" s="51">
        <v>3500000000</v>
      </c>
      <c r="I93" s="51">
        <f>SUM(I94:I98)</f>
        <v>2030913492</v>
      </c>
      <c r="J93" s="51">
        <f>SUM(J94:J98)</f>
        <v>11436500</v>
      </c>
      <c r="K93" s="51">
        <f t="shared" ref="K93" si="19">SUM(K94:K98)</f>
        <v>2042349992</v>
      </c>
      <c r="L93" s="51">
        <f t="shared" si="14"/>
        <v>1457650008</v>
      </c>
      <c r="M93" s="52">
        <f t="shared" si="15"/>
        <v>0.58352856914285711</v>
      </c>
    </row>
    <row r="94" spans="1:14">
      <c r="A94" s="21" t="s">
        <v>188</v>
      </c>
      <c r="B94" s="40"/>
      <c r="C94" s="46"/>
      <c r="D94" s="46" t="s">
        <v>23</v>
      </c>
      <c r="E94" s="47" t="s">
        <v>189</v>
      </c>
      <c r="F94" s="57"/>
      <c r="G94" s="48"/>
      <c r="H94" s="53">
        <v>0</v>
      </c>
      <c r="I94" s="53">
        <f>[1]Posting!N186</f>
        <v>0</v>
      </c>
      <c r="J94" s="53">
        <f>[1]Posting!O186</f>
        <v>0</v>
      </c>
      <c r="K94" s="53">
        <f>[1]Posting!P186</f>
        <v>0</v>
      </c>
      <c r="L94" s="53">
        <f t="shared" si="14"/>
        <v>0</v>
      </c>
      <c r="M94" s="54" t="e">
        <f t="shared" si="15"/>
        <v>#DIV/0!</v>
      </c>
    </row>
    <row r="95" spans="1:14">
      <c r="A95" s="21" t="s">
        <v>190</v>
      </c>
      <c r="B95" s="40"/>
      <c r="C95" s="46"/>
      <c r="D95" s="46" t="s">
        <v>191</v>
      </c>
      <c r="E95" s="47" t="s">
        <v>192</v>
      </c>
      <c r="F95" s="57"/>
      <c r="G95" s="48"/>
      <c r="H95" s="53">
        <v>1280000000</v>
      </c>
      <c r="I95" s="53">
        <f>[1]Posting!N188</f>
        <v>1045685492</v>
      </c>
      <c r="J95" s="53">
        <f>[1]Posting!O188</f>
        <v>11436500</v>
      </c>
      <c r="K95" s="53">
        <f>[1]Posting!P188</f>
        <v>1057121992</v>
      </c>
      <c r="L95" s="53">
        <f>+H95-K95</f>
        <v>222878008</v>
      </c>
      <c r="M95" s="54">
        <f>+K95/H95</f>
        <v>0.82587655625</v>
      </c>
    </row>
    <row r="96" spans="1:14">
      <c r="A96" s="21" t="s">
        <v>193</v>
      </c>
      <c r="B96" s="40"/>
      <c r="C96" s="46"/>
      <c r="D96" s="46" t="s">
        <v>80</v>
      </c>
      <c r="E96" s="47" t="s">
        <v>194</v>
      </c>
      <c r="F96" s="57"/>
      <c r="G96" s="48"/>
      <c r="H96" s="53">
        <v>1000000000</v>
      </c>
      <c r="I96" s="53">
        <f>[1]Posting!N187</f>
        <v>985228000</v>
      </c>
      <c r="J96" s="53">
        <f>[1]Posting!O187</f>
        <v>0</v>
      </c>
      <c r="K96" s="53">
        <f>[1]Posting!P187</f>
        <v>985228000</v>
      </c>
      <c r="L96" s="53">
        <f t="shared" si="14"/>
        <v>14772000</v>
      </c>
      <c r="M96" s="54">
        <f t="shared" si="15"/>
        <v>0.98522799999999999</v>
      </c>
    </row>
    <row r="97" spans="1:14">
      <c r="A97" s="21" t="s">
        <v>195</v>
      </c>
      <c r="B97" s="40"/>
      <c r="C97" s="46"/>
      <c r="D97" s="46" t="s">
        <v>196</v>
      </c>
      <c r="E97" s="47" t="s">
        <v>197</v>
      </c>
      <c r="F97" s="57"/>
      <c r="G97" s="48"/>
      <c r="H97" s="53">
        <v>720000000</v>
      </c>
      <c r="I97" s="53">
        <f>[1]Posting!N189</f>
        <v>0</v>
      </c>
      <c r="J97" s="53">
        <f>[1]Posting!O189</f>
        <v>0</v>
      </c>
      <c r="K97" s="53">
        <f>[1]Posting!P189</f>
        <v>0</v>
      </c>
      <c r="L97" s="53">
        <f t="shared" si="14"/>
        <v>720000000</v>
      </c>
      <c r="M97" s="54">
        <f t="shared" si="15"/>
        <v>0</v>
      </c>
    </row>
    <row r="98" spans="1:14">
      <c r="A98" s="21" t="s">
        <v>198</v>
      </c>
      <c r="B98" s="40"/>
      <c r="C98" s="46"/>
      <c r="D98" s="46" t="s">
        <v>199</v>
      </c>
      <c r="E98" s="47" t="s">
        <v>200</v>
      </c>
      <c r="F98" s="57"/>
      <c r="G98" s="48"/>
      <c r="H98" s="53">
        <v>500000000</v>
      </c>
      <c r="I98" s="53">
        <f>[1]Posting!N190</f>
        <v>0</v>
      </c>
      <c r="J98" s="53">
        <f>[1]Posting!O190</f>
        <v>0</v>
      </c>
      <c r="K98" s="53">
        <f>[1]Posting!P190</f>
        <v>0</v>
      </c>
      <c r="L98" s="53">
        <f t="shared" si="14"/>
        <v>500000000</v>
      </c>
      <c r="M98" s="54">
        <f t="shared" si="15"/>
        <v>0</v>
      </c>
    </row>
    <row r="99" spans="1:14">
      <c r="A99" s="67"/>
      <c r="B99" s="40"/>
      <c r="C99" s="46"/>
      <c r="D99" s="46"/>
      <c r="E99" s="47"/>
      <c r="F99" s="57"/>
      <c r="G99" s="48"/>
      <c r="H99" s="53"/>
      <c r="I99" s="53"/>
      <c r="J99" s="53"/>
      <c r="K99" s="53"/>
      <c r="L99" s="53">
        <f t="shared" si="14"/>
        <v>0</v>
      </c>
      <c r="M99" s="54" t="e">
        <f t="shared" si="15"/>
        <v>#DIV/0!</v>
      </c>
    </row>
    <row r="100" spans="1:14" ht="14.25">
      <c r="A100" s="68" t="s">
        <v>201</v>
      </c>
      <c r="B100" s="69"/>
      <c r="C100" s="69"/>
      <c r="D100" s="69"/>
      <c r="E100" s="69"/>
      <c r="F100" s="69"/>
      <c r="G100" s="70"/>
      <c r="H100" s="51">
        <v>26000000000</v>
      </c>
      <c r="I100" s="51">
        <f>+I92+I88+I15</f>
        <v>11076659047</v>
      </c>
      <c r="J100" s="51">
        <f t="shared" ref="J100" si="20">+J92+J88+J15</f>
        <v>2265982426</v>
      </c>
      <c r="K100" s="51">
        <f>+K92+K88+K15</f>
        <v>13342641473</v>
      </c>
      <c r="L100" s="51">
        <f t="shared" si="14"/>
        <v>12657358527</v>
      </c>
      <c r="M100" s="52">
        <f t="shared" si="15"/>
        <v>0.51317851819230764</v>
      </c>
    </row>
    <row r="101" spans="1:14">
      <c r="A101" s="71" t="s">
        <v>202</v>
      </c>
      <c r="B101" s="40"/>
      <c r="C101" s="46"/>
      <c r="D101" s="46"/>
      <c r="E101" s="47" t="s">
        <v>203</v>
      </c>
      <c r="F101" s="57"/>
      <c r="G101" s="48"/>
      <c r="H101" s="53">
        <v>9959340000</v>
      </c>
      <c r="I101" s="53">
        <f t="shared" ref="I101:L101" si="21">+I19+I40</f>
        <v>2955970000</v>
      </c>
      <c r="J101" s="53">
        <f t="shared" si="21"/>
        <v>1050243333</v>
      </c>
      <c r="K101" s="53">
        <f t="shared" si="21"/>
        <v>4006213333</v>
      </c>
      <c r="L101" s="53">
        <f t="shared" si="21"/>
        <v>5953126667</v>
      </c>
      <c r="M101" s="54">
        <f t="shared" si="15"/>
        <v>0.40225690989563567</v>
      </c>
    </row>
    <row r="102" spans="1:14">
      <c r="A102" s="21"/>
      <c r="B102" s="40"/>
      <c r="C102" s="46"/>
      <c r="D102" s="46"/>
      <c r="E102" s="47" t="s">
        <v>204</v>
      </c>
      <c r="F102" s="57"/>
      <c r="G102" s="48"/>
      <c r="H102" s="53">
        <v>12540660000</v>
      </c>
      <c r="I102" s="53">
        <f t="shared" ref="I102:L102" si="22">+I20+I27+I28+I31+I35+I44+I55+I62+I83+I86+I88</f>
        <v>6089775555</v>
      </c>
      <c r="J102" s="53">
        <f t="shared" si="22"/>
        <v>1204302593</v>
      </c>
      <c r="K102" s="53">
        <f t="shared" si="22"/>
        <v>7294078148</v>
      </c>
      <c r="L102" s="53">
        <f t="shared" si="22"/>
        <v>5246581852</v>
      </c>
      <c r="M102" s="54">
        <f t="shared" si="15"/>
        <v>0.58163431175073721</v>
      </c>
    </row>
    <row r="103" spans="1:14">
      <c r="A103" s="21"/>
      <c r="B103" s="40"/>
      <c r="C103" s="46"/>
      <c r="D103" s="46"/>
      <c r="E103" s="47" t="s">
        <v>205</v>
      </c>
      <c r="F103" s="57"/>
      <c r="G103" s="48"/>
      <c r="H103" s="53">
        <v>3500000000</v>
      </c>
      <c r="I103" s="53">
        <f t="shared" ref="I103:L103" si="23">+I92</f>
        <v>2030913492</v>
      </c>
      <c r="J103" s="53">
        <f t="shared" si="23"/>
        <v>11436500</v>
      </c>
      <c r="K103" s="53">
        <f t="shared" si="23"/>
        <v>2042349992</v>
      </c>
      <c r="L103" s="53">
        <f t="shared" si="23"/>
        <v>1457650008</v>
      </c>
      <c r="M103" s="54">
        <f t="shared" si="15"/>
        <v>0.58352856914285711</v>
      </c>
    </row>
    <row r="104" spans="1:14" ht="14.25">
      <c r="A104" s="68" t="s">
        <v>201</v>
      </c>
      <c r="B104" s="69"/>
      <c r="C104" s="69"/>
      <c r="D104" s="69"/>
      <c r="E104" s="69"/>
      <c r="F104" s="69"/>
      <c r="G104" s="70"/>
      <c r="H104" s="51">
        <v>26000000000</v>
      </c>
      <c r="I104" s="51">
        <f t="shared" ref="I104:L104" si="24">SUM(I101:I103)</f>
        <v>11076659047</v>
      </c>
      <c r="J104" s="51">
        <f t="shared" si="24"/>
        <v>2265982426</v>
      </c>
      <c r="K104" s="51">
        <f t="shared" si="24"/>
        <v>13342641473</v>
      </c>
      <c r="L104" s="51">
        <f t="shared" si="24"/>
        <v>12657358527</v>
      </c>
      <c r="M104" s="52">
        <f>+K104/H104</f>
        <v>0.51317851819230764</v>
      </c>
    </row>
    <row r="105" spans="1:14" ht="14.25">
      <c r="A105" s="72"/>
      <c r="B105" s="72"/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4"/>
    </row>
    <row r="106" spans="1:14" s="75" customFormat="1" ht="14.25">
      <c r="A106" s="5"/>
      <c r="L106" s="76" t="s">
        <v>206</v>
      </c>
      <c r="M106" s="77"/>
      <c r="N106" s="77"/>
    </row>
    <row r="107" spans="1:14" s="75" customFormat="1" ht="14.25">
      <c r="A107" s="5"/>
      <c r="J107" s="78"/>
      <c r="M107" s="77"/>
      <c r="N107" s="77"/>
    </row>
    <row r="108" spans="1:14" s="75" customFormat="1" ht="14.25">
      <c r="A108" s="5"/>
      <c r="E108" s="76" t="s">
        <v>207</v>
      </c>
      <c r="L108" s="76" t="s">
        <v>208</v>
      </c>
      <c r="M108" s="77"/>
      <c r="N108" s="77"/>
    </row>
    <row r="109" spans="1:14" s="75" customFormat="1" ht="14.25">
      <c r="A109" s="5"/>
      <c r="E109" s="76" t="s">
        <v>209</v>
      </c>
      <c r="L109" s="76" t="s">
        <v>209</v>
      </c>
      <c r="M109" s="77"/>
      <c r="N109" s="77"/>
    </row>
    <row r="110" spans="1:14" s="75" customFormat="1" ht="14.25">
      <c r="A110" s="5"/>
      <c r="E110" s="76"/>
      <c r="L110" s="76"/>
      <c r="M110" s="77"/>
      <c r="N110" s="77"/>
    </row>
    <row r="111" spans="1:14" s="75" customFormat="1" ht="14.25">
      <c r="A111" s="5"/>
      <c r="E111" s="76"/>
      <c r="L111" s="76"/>
      <c r="M111" s="77"/>
      <c r="N111" s="77"/>
    </row>
    <row r="112" spans="1:14" s="75" customFormat="1" ht="14.25">
      <c r="A112" s="5"/>
      <c r="E112" s="79" t="s">
        <v>210</v>
      </c>
      <c r="L112" s="80" t="s">
        <v>211</v>
      </c>
      <c r="M112" s="77"/>
      <c r="N112" s="77"/>
    </row>
    <row r="113" spans="1:14" s="75" customFormat="1" ht="14.25">
      <c r="A113" s="5"/>
      <c r="E113" s="76" t="s">
        <v>212</v>
      </c>
      <c r="L113" s="76" t="s">
        <v>213</v>
      </c>
      <c r="M113" s="77"/>
      <c r="N113" s="77"/>
    </row>
    <row r="114" spans="1:14" s="75" customFormat="1" ht="14.25">
      <c r="A114" s="5"/>
      <c r="E114" s="76" t="s">
        <v>214</v>
      </c>
      <c r="L114" s="76" t="s">
        <v>215</v>
      </c>
      <c r="M114" s="77"/>
      <c r="N114" s="77"/>
    </row>
    <row r="115" spans="1:14" ht="15.75">
      <c r="H115" s="81"/>
      <c r="I115" s="82"/>
      <c r="J115" s="82"/>
      <c r="L115" s="83"/>
    </row>
    <row r="116" spans="1:14" ht="15.75">
      <c r="H116" s="81"/>
      <c r="I116" s="82"/>
      <c r="J116" s="82"/>
      <c r="L116" s="83"/>
    </row>
    <row r="117" spans="1:14" ht="15.75">
      <c r="H117" s="81"/>
      <c r="J117" s="81"/>
      <c r="L117" s="83"/>
    </row>
    <row r="118" spans="1:14" ht="15.75">
      <c r="H118" s="81"/>
      <c r="J118" s="81"/>
      <c r="L118" s="83"/>
    </row>
    <row r="119" spans="1:14">
      <c r="H119" s="81"/>
      <c r="L119" s="82"/>
    </row>
    <row r="120" spans="1:14">
      <c r="H120" s="81"/>
      <c r="J120" s="82"/>
    </row>
    <row r="121" spans="1:14" ht="15.75">
      <c r="H121" s="81"/>
      <c r="J121" s="81"/>
      <c r="L121" s="84"/>
    </row>
    <row r="122" spans="1:14" ht="15.75">
      <c r="H122" s="81"/>
      <c r="J122" s="81"/>
      <c r="L122" s="85"/>
    </row>
    <row r="123" spans="1:14" ht="15.75">
      <c r="J123" s="81"/>
      <c r="L123" s="83"/>
    </row>
    <row r="124" spans="1:14">
      <c r="J124" s="81"/>
    </row>
    <row r="125" spans="1:14">
      <c r="J125" s="82"/>
      <c r="K125" s="82"/>
    </row>
    <row r="126" spans="1:14">
      <c r="J126" s="81"/>
    </row>
    <row r="127" spans="1:14">
      <c r="J127" s="81"/>
      <c r="K127" s="86"/>
    </row>
    <row r="128" spans="1:14">
      <c r="J128" s="81"/>
    </row>
    <row r="129" spans="10:11">
      <c r="J129" s="81"/>
    </row>
    <row r="131" spans="10:11">
      <c r="J131" s="81"/>
    </row>
    <row r="132" spans="10:11">
      <c r="J132" s="81"/>
    </row>
    <row r="134" spans="10:11">
      <c r="J134" s="81"/>
    </row>
    <row r="135" spans="10:11">
      <c r="J135" s="81"/>
    </row>
    <row r="136" spans="10:11">
      <c r="J136" s="81"/>
    </row>
    <row r="138" spans="10:11">
      <c r="J138" s="82"/>
      <c r="K138" s="82"/>
    </row>
    <row r="139" spans="10:11">
      <c r="J139" s="87"/>
      <c r="K139" s="82"/>
    </row>
    <row r="140" spans="10:11">
      <c r="K140" s="3"/>
    </row>
    <row r="144" spans="10:11">
      <c r="K144" s="82"/>
    </row>
    <row r="145" spans="11:11">
      <c r="K145" s="82"/>
    </row>
    <row r="146" spans="11:11">
      <c r="K146" s="3"/>
    </row>
  </sheetData>
  <mergeCells count="16">
    <mergeCell ref="L8:L11"/>
    <mergeCell ref="M8:M11"/>
    <mergeCell ref="B12:G12"/>
    <mergeCell ref="B14:G14"/>
    <mergeCell ref="A100:G100"/>
    <mergeCell ref="A104:G104"/>
    <mergeCell ref="A2:M2"/>
    <mergeCell ref="A3:M3"/>
    <mergeCell ref="A4:M4"/>
    <mergeCell ref="A5:M5"/>
    <mergeCell ref="A8:A11"/>
    <mergeCell ref="B8:G11"/>
    <mergeCell ref="H8:H11"/>
    <mergeCell ref="I8:I11"/>
    <mergeCell ref="J8:J11"/>
    <mergeCell ref="K8:K11"/>
  </mergeCells>
  <pageMargins left="0.51181102362204722" right="0.11811023622047245" top="0.19685039370078741" bottom="0.23622047244094491" header="0.23622047244094491" footer="0.35433070866141736"/>
  <pageSetup paperSize="10000" scale="5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Juni</vt:lpstr>
      <vt:lpstr>Juni!Print_Area</vt:lpstr>
      <vt:lpstr>Juni!Print_Titles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RSUD_KELET</dc:creator>
  <cp:lastModifiedBy>RSUD_KELET</cp:lastModifiedBy>
  <dcterms:created xsi:type="dcterms:W3CDTF">2018-10-22T07:48:48Z</dcterms:created>
  <dcterms:modified xsi:type="dcterms:W3CDTF">2018-10-22T07:49:26Z</dcterms:modified>
</cp:coreProperties>
</file>